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fileSharing userName="Kevin Sample" reservationPassword="D8E4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YR\Forms - Templates\Annual Returns\2016 Annual Returns\"/>
    </mc:Choice>
  </mc:AlternateContent>
  <bookViews>
    <workbookView xWindow="0" yWindow="0" windowWidth="28800" windowHeight="13695"/>
  </bookViews>
  <sheets>
    <sheet name="Chapter 15" sheetId="1" r:id="rId1"/>
  </sheets>
  <definedNames>
    <definedName name="_xlnm._FilterDatabase" localSheetId="0" hidden="1">'Chapter 15'!$A$1:$BI$46</definedName>
    <definedName name="_xlnm.Print_Titles" localSheetId="0">'Chapter 15'!$A:$B,'Chapter 15'!$1:$1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46" i="1" l="1"/>
  <c r="BD46" i="1"/>
  <c r="BC2" i="1"/>
  <c r="BC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B46" i="1"/>
  <c r="BA46" i="1"/>
  <c r="AZ46" i="1"/>
  <c r="AY46" i="1"/>
  <c r="AX46" i="1"/>
  <c r="AA2" i="1"/>
  <c r="R2" i="1"/>
  <c r="Z2" i="1"/>
  <c r="AB2" i="1"/>
  <c r="AD2" i="1"/>
  <c r="AF2" i="1"/>
  <c r="AH2" i="1"/>
  <c r="AJ2" i="1"/>
  <c r="AL2" i="1"/>
  <c r="AN2" i="1"/>
  <c r="AO2" i="1"/>
  <c r="AQ2" i="1"/>
  <c r="AU2" i="1"/>
  <c r="AW2" i="1"/>
  <c r="AA3" i="1"/>
  <c r="R3" i="1"/>
  <c r="Z3" i="1"/>
  <c r="AB3" i="1"/>
  <c r="AD3" i="1"/>
  <c r="AF3" i="1"/>
  <c r="AH3" i="1"/>
  <c r="AJ3" i="1"/>
  <c r="AL3" i="1"/>
  <c r="AN3" i="1"/>
  <c r="AO3" i="1"/>
  <c r="AQ3" i="1"/>
  <c r="AU3" i="1"/>
  <c r="AW3" i="1"/>
  <c r="AA4" i="1"/>
  <c r="R4" i="1"/>
  <c r="Z4" i="1"/>
  <c r="AB4" i="1"/>
  <c r="AD4" i="1"/>
  <c r="AF4" i="1"/>
  <c r="AH4" i="1"/>
  <c r="AJ4" i="1"/>
  <c r="AL4" i="1"/>
  <c r="AN4" i="1"/>
  <c r="AO4" i="1"/>
  <c r="AQ4" i="1"/>
  <c r="AU4" i="1"/>
  <c r="AW4" i="1"/>
  <c r="AA5" i="1"/>
  <c r="R5" i="1"/>
  <c r="Z5" i="1"/>
  <c r="AB5" i="1"/>
  <c r="AD5" i="1"/>
  <c r="AF5" i="1"/>
  <c r="AH5" i="1"/>
  <c r="AJ5" i="1"/>
  <c r="AN5" i="1"/>
  <c r="AO5" i="1"/>
  <c r="AQ5" i="1"/>
  <c r="AU5" i="1"/>
  <c r="AW5" i="1"/>
  <c r="AA6" i="1"/>
  <c r="R6" i="1"/>
  <c r="Z6" i="1"/>
  <c r="AB6" i="1"/>
  <c r="AD6" i="1"/>
  <c r="AF6" i="1"/>
  <c r="AH6" i="1"/>
  <c r="AJ6" i="1"/>
  <c r="AL6" i="1"/>
  <c r="AN6" i="1"/>
  <c r="AO6" i="1"/>
  <c r="AQ6" i="1"/>
  <c r="AU6" i="1"/>
  <c r="AW6" i="1"/>
  <c r="AA7" i="1"/>
  <c r="Z7" i="1"/>
  <c r="AB7" i="1"/>
  <c r="AD7" i="1"/>
  <c r="AF7" i="1"/>
  <c r="AH7" i="1"/>
  <c r="AJ7" i="1"/>
  <c r="AL7" i="1"/>
  <c r="AN7" i="1"/>
  <c r="AO7" i="1"/>
  <c r="AQ7" i="1"/>
  <c r="AU7" i="1"/>
  <c r="AW7" i="1"/>
  <c r="AA8" i="1"/>
  <c r="R8" i="1"/>
  <c r="Z8" i="1"/>
  <c r="AB8" i="1"/>
  <c r="AD8" i="1"/>
  <c r="AF8" i="1"/>
  <c r="AJ8" i="1"/>
  <c r="AL8" i="1"/>
  <c r="AN8" i="1"/>
  <c r="AO8" i="1"/>
  <c r="AQ8" i="1"/>
  <c r="AU8" i="1"/>
  <c r="AW8" i="1"/>
  <c r="AA9" i="1"/>
  <c r="R9" i="1"/>
  <c r="Z9" i="1"/>
  <c r="AB9" i="1"/>
  <c r="AD9" i="1"/>
  <c r="AF9" i="1"/>
  <c r="AH9" i="1"/>
  <c r="AJ9" i="1"/>
  <c r="AL9" i="1"/>
  <c r="AN9" i="1"/>
  <c r="AO9" i="1"/>
  <c r="AQ9" i="1"/>
  <c r="AU9" i="1"/>
  <c r="AW9" i="1"/>
  <c r="AA10" i="1"/>
  <c r="Z10" i="1"/>
  <c r="AB10" i="1"/>
  <c r="AD10" i="1"/>
  <c r="AF10" i="1"/>
  <c r="AH10" i="1"/>
  <c r="AJ10" i="1"/>
  <c r="AL10" i="1"/>
  <c r="AN10" i="1"/>
  <c r="AO10" i="1"/>
  <c r="AQ10" i="1"/>
  <c r="AU10" i="1"/>
  <c r="AW10" i="1"/>
  <c r="AA11" i="1"/>
  <c r="R11" i="1"/>
  <c r="Z11" i="1"/>
  <c r="AB11" i="1"/>
  <c r="AD11" i="1"/>
  <c r="AF11" i="1"/>
  <c r="AH11" i="1"/>
  <c r="AJ11" i="1"/>
  <c r="AL11" i="1"/>
  <c r="AN11" i="1"/>
  <c r="AO11" i="1"/>
  <c r="AQ11" i="1"/>
  <c r="AU11" i="1"/>
  <c r="AW11" i="1"/>
  <c r="AA12" i="1"/>
  <c r="R12" i="1"/>
  <c r="Z12" i="1"/>
  <c r="AB12" i="1"/>
  <c r="AD12" i="1"/>
  <c r="AF12" i="1"/>
  <c r="AH12" i="1"/>
  <c r="AJ12" i="1"/>
  <c r="AL12" i="1"/>
  <c r="AN12" i="1"/>
  <c r="AO12" i="1"/>
  <c r="AQ12" i="1"/>
  <c r="AU12" i="1"/>
  <c r="AW12" i="1"/>
  <c r="AA13" i="1"/>
  <c r="R13" i="1"/>
  <c r="Z13" i="1"/>
  <c r="AB13" i="1"/>
  <c r="AD13" i="1"/>
  <c r="AF13" i="1"/>
  <c r="AH13" i="1"/>
  <c r="AJ13" i="1"/>
  <c r="AL13" i="1"/>
  <c r="AN13" i="1"/>
  <c r="AO13" i="1"/>
  <c r="AQ13" i="1"/>
  <c r="AU13" i="1"/>
  <c r="AW13" i="1"/>
  <c r="AA14" i="1"/>
  <c r="R14" i="1"/>
  <c r="Z14" i="1"/>
  <c r="AB14" i="1"/>
  <c r="AD14" i="1"/>
  <c r="AF14" i="1"/>
  <c r="AH14" i="1"/>
  <c r="AJ14" i="1"/>
  <c r="AL14" i="1"/>
  <c r="AN14" i="1"/>
  <c r="AO14" i="1"/>
  <c r="AQ14" i="1"/>
  <c r="AU14" i="1"/>
  <c r="AW14" i="1"/>
  <c r="AA15" i="1"/>
  <c r="R15" i="1"/>
  <c r="Z15" i="1"/>
  <c r="AB15" i="1"/>
  <c r="AD15" i="1"/>
  <c r="AF15" i="1"/>
  <c r="AH15" i="1"/>
  <c r="AJ15" i="1"/>
  <c r="AL15" i="1"/>
  <c r="AN15" i="1"/>
  <c r="AO15" i="1"/>
  <c r="AQ15" i="1"/>
  <c r="AU15" i="1"/>
  <c r="AW15" i="1"/>
  <c r="AA16" i="1"/>
  <c r="R16" i="1"/>
  <c r="Z16" i="1"/>
  <c r="AB16" i="1"/>
  <c r="AD16" i="1"/>
  <c r="AF16" i="1"/>
  <c r="AH16" i="1"/>
  <c r="AJ16" i="1"/>
  <c r="AL16" i="1"/>
  <c r="AN16" i="1"/>
  <c r="AO16" i="1"/>
  <c r="AQ16" i="1"/>
  <c r="AU16" i="1"/>
  <c r="AW16" i="1"/>
  <c r="AA17" i="1"/>
  <c r="R17" i="1"/>
  <c r="Z17" i="1"/>
  <c r="AB17" i="1"/>
  <c r="AD17" i="1"/>
  <c r="AF17" i="1"/>
  <c r="AH17" i="1"/>
  <c r="AJ17" i="1"/>
  <c r="AL17" i="1"/>
  <c r="AN17" i="1"/>
  <c r="AO17" i="1"/>
  <c r="AQ17" i="1"/>
  <c r="AU17" i="1"/>
  <c r="AW17" i="1"/>
  <c r="AA18" i="1"/>
  <c r="R18" i="1"/>
  <c r="Z18" i="1"/>
  <c r="AB18" i="1"/>
  <c r="AD18" i="1"/>
  <c r="AF18" i="1"/>
  <c r="AH18" i="1"/>
  <c r="AJ18" i="1"/>
  <c r="AL18" i="1"/>
  <c r="AN18" i="1"/>
  <c r="AO18" i="1"/>
  <c r="AQ18" i="1"/>
  <c r="AU18" i="1"/>
  <c r="AW18" i="1"/>
  <c r="AA19" i="1"/>
  <c r="R19" i="1"/>
  <c r="Z19" i="1"/>
  <c r="AB19" i="1"/>
  <c r="AD19" i="1"/>
  <c r="AF19" i="1"/>
  <c r="AH19" i="1"/>
  <c r="AJ19" i="1"/>
  <c r="AL19" i="1"/>
  <c r="AN19" i="1"/>
  <c r="AO19" i="1"/>
  <c r="AQ19" i="1"/>
  <c r="AU19" i="1"/>
  <c r="AW19" i="1"/>
  <c r="AA20" i="1"/>
  <c r="R20" i="1"/>
  <c r="Z20" i="1"/>
  <c r="AB20" i="1"/>
  <c r="AD20" i="1"/>
  <c r="AF20" i="1"/>
  <c r="AH20" i="1"/>
  <c r="AJ20" i="1"/>
  <c r="AL20" i="1"/>
  <c r="AN20" i="1"/>
  <c r="AO20" i="1"/>
  <c r="AQ20" i="1"/>
  <c r="AU20" i="1"/>
  <c r="AW20" i="1"/>
  <c r="AA21" i="1"/>
  <c r="R21" i="1"/>
  <c r="Z21" i="1"/>
  <c r="AB21" i="1"/>
  <c r="AD21" i="1"/>
  <c r="AF21" i="1"/>
  <c r="AH21" i="1"/>
  <c r="AJ21" i="1"/>
  <c r="AL21" i="1"/>
  <c r="AN21" i="1"/>
  <c r="AO21" i="1"/>
  <c r="AQ21" i="1"/>
  <c r="AU21" i="1"/>
  <c r="AW21" i="1"/>
  <c r="AA22" i="1"/>
  <c r="R22" i="1"/>
  <c r="Z22" i="1"/>
  <c r="AB22" i="1"/>
  <c r="AD22" i="1"/>
  <c r="AF22" i="1"/>
  <c r="AH22" i="1"/>
  <c r="AJ22" i="1"/>
  <c r="AL22" i="1"/>
  <c r="AN22" i="1"/>
  <c r="AO22" i="1"/>
  <c r="AQ22" i="1"/>
  <c r="AU22" i="1"/>
  <c r="AW22" i="1"/>
  <c r="AA23" i="1"/>
  <c r="R23" i="1"/>
  <c r="Z23" i="1"/>
  <c r="AB23" i="1"/>
  <c r="AD23" i="1"/>
  <c r="AF23" i="1"/>
  <c r="AH23" i="1"/>
  <c r="AJ23" i="1"/>
  <c r="AL23" i="1"/>
  <c r="AN23" i="1"/>
  <c r="AO23" i="1"/>
  <c r="AQ23" i="1"/>
  <c r="AU23" i="1"/>
  <c r="AW23" i="1"/>
  <c r="AA24" i="1"/>
  <c r="R24" i="1"/>
  <c r="Z24" i="1"/>
  <c r="AB24" i="1"/>
  <c r="AD24" i="1"/>
  <c r="AF24" i="1"/>
  <c r="AH24" i="1"/>
  <c r="AJ24" i="1"/>
  <c r="AL24" i="1"/>
  <c r="AN24" i="1"/>
  <c r="AO24" i="1"/>
  <c r="AQ24" i="1"/>
  <c r="AU24" i="1"/>
  <c r="AW24" i="1"/>
  <c r="AA25" i="1"/>
  <c r="R25" i="1"/>
  <c r="Z25" i="1"/>
  <c r="AB25" i="1"/>
  <c r="AD25" i="1"/>
  <c r="AF25" i="1"/>
  <c r="AH25" i="1"/>
  <c r="AJ25" i="1"/>
  <c r="AL25" i="1"/>
  <c r="AN25" i="1"/>
  <c r="AO25" i="1"/>
  <c r="AQ25" i="1"/>
  <c r="AU25" i="1"/>
  <c r="AW25" i="1"/>
  <c r="AA26" i="1"/>
  <c r="R26" i="1"/>
  <c r="Z26" i="1"/>
  <c r="AB26" i="1"/>
  <c r="AD26" i="1"/>
  <c r="AF26" i="1"/>
  <c r="AH26" i="1"/>
  <c r="AJ26" i="1"/>
  <c r="AL26" i="1"/>
  <c r="AN26" i="1"/>
  <c r="AO26" i="1"/>
  <c r="AQ26" i="1"/>
  <c r="AU26" i="1"/>
  <c r="AW26" i="1"/>
  <c r="AA27" i="1"/>
  <c r="R27" i="1"/>
  <c r="Z27" i="1"/>
  <c r="AB27" i="1"/>
  <c r="AD27" i="1"/>
  <c r="AF27" i="1"/>
  <c r="AH27" i="1"/>
  <c r="AJ27" i="1"/>
  <c r="AL27" i="1"/>
  <c r="AN27" i="1"/>
  <c r="AO27" i="1"/>
  <c r="AQ27" i="1"/>
  <c r="AU27" i="1"/>
  <c r="AW27" i="1"/>
  <c r="AA28" i="1"/>
  <c r="R28" i="1"/>
  <c r="Z28" i="1"/>
  <c r="AB28" i="1"/>
  <c r="AD28" i="1"/>
  <c r="AF28" i="1"/>
  <c r="AH28" i="1"/>
  <c r="AJ28" i="1"/>
  <c r="AL28" i="1"/>
  <c r="AN28" i="1"/>
  <c r="AO28" i="1"/>
  <c r="AQ28" i="1"/>
  <c r="AU28" i="1"/>
  <c r="AW28" i="1"/>
  <c r="AA29" i="1"/>
  <c r="R29" i="1"/>
  <c r="Z29" i="1"/>
  <c r="AB29" i="1"/>
  <c r="AD29" i="1"/>
  <c r="AF29" i="1"/>
  <c r="AH29" i="1"/>
  <c r="AJ29" i="1"/>
  <c r="AL29" i="1"/>
  <c r="AN29" i="1"/>
  <c r="AO29" i="1"/>
  <c r="AQ29" i="1"/>
  <c r="AU29" i="1"/>
  <c r="AW29" i="1"/>
  <c r="AU30" i="1"/>
  <c r="AW30" i="1"/>
  <c r="AA31" i="1"/>
  <c r="R31" i="1"/>
  <c r="Z31" i="1"/>
  <c r="AB31" i="1"/>
  <c r="AD31" i="1"/>
  <c r="AF31" i="1"/>
  <c r="AH31" i="1"/>
  <c r="AJ31" i="1"/>
  <c r="AL31" i="1"/>
  <c r="AN31" i="1"/>
  <c r="AO31" i="1"/>
  <c r="AQ31" i="1"/>
  <c r="AU31" i="1"/>
  <c r="AW31" i="1"/>
  <c r="AA32" i="1"/>
  <c r="R32" i="1"/>
  <c r="Z32" i="1"/>
  <c r="AB32" i="1"/>
  <c r="AD32" i="1"/>
  <c r="AF32" i="1"/>
  <c r="AH32" i="1"/>
  <c r="AJ32" i="1"/>
  <c r="AL32" i="1"/>
  <c r="AN32" i="1"/>
  <c r="AO32" i="1"/>
  <c r="AQ32" i="1"/>
  <c r="AU32" i="1"/>
  <c r="AW32" i="1"/>
  <c r="AA33" i="1"/>
  <c r="R33" i="1"/>
  <c r="Z33" i="1"/>
  <c r="AB33" i="1"/>
  <c r="AD33" i="1"/>
  <c r="AF33" i="1"/>
  <c r="AH33" i="1"/>
  <c r="AJ33" i="1"/>
  <c r="AL33" i="1"/>
  <c r="AN33" i="1"/>
  <c r="AO33" i="1"/>
  <c r="AQ33" i="1"/>
  <c r="AU33" i="1"/>
  <c r="AW33" i="1"/>
  <c r="AA34" i="1"/>
  <c r="R34" i="1"/>
  <c r="Z34" i="1"/>
  <c r="AB34" i="1"/>
  <c r="AD34" i="1"/>
  <c r="AF34" i="1"/>
  <c r="AH34" i="1"/>
  <c r="AJ34" i="1"/>
  <c r="AL34" i="1"/>
  <c r="AN34" i="1"/>
  <c r="AO34" i="1"/>
  <c r="AQ34" i="1"/>
  <c r="AU34" i="1"/>
  <c r="AW34" i="1"/>
  <c r="AA35" i="1"/>
  <c r="AB35" i="1"/>
  <c r="AD35" i="1"/>
  <c r="AF35" i="1"/>
  <c r="AH35" i="1"/>
  <c r="AJ35" i="1"/>
  <c r="AL35" i="1"/>
  <c r="AN35" i="1"/>
  <c r="AO35" i="1"/>
  <c r="AQ35" i="1"/>
  <c r="AU35" i="1"/>
  <c r="AW35" i="1"/>
  <c r="AA36" i="1"/>
  <c r="R36" i="1"/>
  <c r="Z36" i="1"/>
  <c r="AB36" i="1"/>
  <c r="AD36" i="1"/>
  <c r="AF36" i="1"/>
  <c r="AH36" i="1"/>
  <c r="AJ36" i="1"/>
  <c r="AL36" i="1"/>
  <c r="AN36" i="1"/>
  <c r="AO36" i="1"/>
  <c r="AQ36" i="1"/>
  <c r="AU36" i="1"/>
  <c r="AW36" i="1"/>
  <c r="AA37" i="1"/>
  <c r="R37" i="1"/>
  <c r="Z37" i="1"/>
  <c r="AB37" i="1"/>
  <c r="AD37" i="1"/>
  <c r="AF37" i="1"/>
  <c r="AH37" i="1"/>
  <c r="AJ37" i="1"/>
  <c r="AL37" i="1"/>
  <c r="AN37" i="1"/>
  <c r="AO37" i="1"/>
  <c r="AQ37" i="1"/>
  <c r="AU37" i="1"/>
  <c r="AW37" i="1"/>
  <c r="AU38" i="1"/>
  <c r="AW38" i="1"/>
  <c r="AA39" i="1"/>
  <c r="AB39" i="1"/>
  <c r="AD39" i="1"/>
  <c r="AF39" i="1"/>
  <c r="AH39" i="1"/>
  <c r="AJ39" i="1"/>
  <c r="AL39" i="1"/>
  <c r="AN39" i="1"/>
  <c r="AO39" i="1"/>
  <c r="AQ39" i="1"/>
  <c r="AU39" i="1"/>
  <c r="AW39" i="1"/>
  <c r="AU40" i="1"/>
  <c r="AW40" i="1"/>
  <c r="AA42" i="1"/>
  <c r="R42" i="1"/>
  <c r="Z42" i="1"/>
  <c r="AB42" i="1"/>
  <c r="AD42" i="1"/>
  <c r="AF42" i="1"/>
  <c r="AH42" i="1"/>
  <c r="AJ42" i="1"/>
  <c r="AL42" i="1"/>
  <c r="AN42" i="1"/>
  <c r="AO42" i="1"/>
  <c r="AQ42" i="1"/>
  <c r="AU42" i="1"/>
  <c r="AW42" i="1"/>
  <c r="AA43" i="1"/>
  <c r="R43" i="1"/>
  <c r="Z43" i="1"/>
  <c r="AB43" i="1"/>
  <c r="AD43" i="1"/>
  <c r="AF43" i="1"/>
  <c r="AH43" i="1"/>
  <c r="AJ43" i="1"/>
  <c r="AL43" i="1"/>
  <c r="AN43" i="1"/>
  <c r="AO43" i="1"/>
  <c r="AQ43" i="1"/>
  <c r="AU43" i="1"/>
  <c r="AW43" i="1"/>
  <c r="AU44" i="1"/>
  <c r="AW44" i="1"/>
  <c r="AA45" i="1"/>
  <c r="R45" i="1"/>
  <c r="Z45" i="1"/>
  <c r="AB45" i="1"/>
  <c r="AD45" i="1"/>
  <c r="AF45" i="1"/>
  <c r="AH45" i="1"/>
  <c r="AJ45" i="1"/>
  <c r="AL45" i="1"/>
  <c r="AN45" i="1"/>
  <c r="AO45" i="1"/>
  <c r="AQ45" i="1"/>
  <c r="AU45" i="1"/>
  <c r="AW45" i="1"/>
  <c r="AW46" i="1"/>
  <c r="AV2" i="1"/>
  <c r="AV3" i="1"/>
  <c r="AV4" i="1"/>
  <c r="AV5" i="1"/>
  <c r="AV6" i="1"/>
  <c r="AV7" i="1"/>
  <c r="AV8" i="1"/>
  <c r="AV9" i="1"/>
  <c r="AV10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9" i="1"/>
  <c r="AU41" i="1"/>
  <c r="AA41" i="1"/>
  <c r="R41" i="1"/>
  <c r="Z41" i="1"/>
  <c r="AB41" i="1"/>
  <c r="AD41" i="1"/>
  <c r="AF41" i="1"/>
  <c r="AH41" i="1"/>
  <c r="AJ41" i="1"/>
  <c r="AL41" i="1"/>
  <c r="AN41" i="1"/>
  <c r="AO41" i="1"/>
  <c r="AQ41" i="1"/>
  <c r="AV41" i="1"/>
  <c r="AV42" i="1"/>
  <c r="AV43" i="1"/>
  <c r="AV45" i="1"/>
  <c r="AV46" i="1"/>
  <c r="AU46" i="1"/>
  <c r="AS46" i="1"/>
  <c r="AR46" i="1"/>
  <c r="AQ46" i="1"/>
  <c r="AP46" i="1"/>
  <c r="AA30" i="1"/>
  <c r="R30" i="1"/>
  <c r="Z30" i="1"/>
  <c r="AB30" i="1"/>
  <c r="AD30" i="1"/>
  <c r="AH30" i="1"/>
  <c r="AJ30" i="1"/>
  <c r="AL30" i="1"/>
  <c r="AN30" i="1"/>
  <c r="AO30" i="1"/>
  <c r="AO46" i="1"/>
  <c r="AF38" i="1"/>
  <c r="AH38" i="1"/>
  <c r="AJ38" i="1"/>
  <c r="AL38" i="1"/>
  <c r="AN38" i="1"/>
  <c r="AF40" i="1"/>
  <c r="AH40" i="1"/>
  <c r="AJ40" i="1"/>
  <c r="AL40" i="1"/>
  <c r="AN40" i="1"/>
  <c r="AF44" i="1"/>
  <c r="AH44" i="1"/>
  <c r="AJ44" i="1"/>
  <c r="AL44" i="1"/>
  <c r="AN44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38" i="1"/>
  <c r="AB40" i="1"/>
  <c r="AB44" i="1"/>
  <c r="AB46" i="1"/>
  <c r="AA46" i="1"/>
  <c r="Z46" i="1"/>
  <c r="Y46" i="1"/>
  <c r="X46" i="1"/>
  <c r="W46" i="1"/>
  <c r="V46" i="1"/>
  <c r="U46" i="1"/>
  <c r="T46" i="1"/>
  <c r="S46" i="1"/>
  <c r="R39" i="1"/>
  <c r="R46" i="1"/>
  <c r="Q46" i="1"/>
  <c r="P46" i="1"/>
  <c r="O46" i="1"/>
  <c r="N46" i="1"/>
  <c r="M46" i="1"/>
</calcChain>
</file>

<file path=xl/sharedStrings.xml><?xml version="1.0" encoding="utf-8"?>
<sst xmlns="http://schemas.openxmlformats.org/spreadsheetml/2006/main" count="610" uniqueCount="417">
  <si>
    <t>No.</t>
  </si>
  <si>
    <t>Chapter</t>
  </si>
  <si>
    <t>Location</t>
  </si>
  <si>
    <t>Chartered</t>
  </si>
  <si>
    <t>EIN</t>
  </si>
  <si>
    <t>High Priest</t>
  </si>
  <si>
    <t>King</t>
  </si>
  <si>
    <t>Scribe</t>
  </si>
  <si>
    <t>Secretary</t>
  </si>
  <si>
    <t>Election of Officers</t>
  </si>
  <si>
    <t>Stated Convocations</t>
  </si>
  <si>
    <t>Annual Return Received</t>
  </si>
  <si>
    <t>01. 2014 Membership</t>
  </si>
  <si>
    <t>02. Exalted</t>
  </si>
  <si>
    <t>03. Admitted</t>
  </si>
  <si>
    <t>04. Reinstated</t>
  </si>
  <si>
    <t>05. Total Gains</t>
  </si>
  <si>
    <t>06. Total Mbrshp After Additions</t>
  </si>
  <si>
    <t>07. Dimitted</t>
  </si>
  <si>
    <t>08. Suspension for UnMasonic Conduct</t>
  </si>
  <si>
    <t>09. Expelled</t>
  </si>
  <si>
    <t>10. Suspension by Lodge</t>
  </si>
  <si>
    <t>11. Suspension for Non-Payment of Dues</t>
  </si>
  <si>
    <t>12. Died</t>
  </si>
  <si>
    <t>13. Total Losses</t>
  </si>
  <si>
    <t>14. Total Year End Membership 2015</t>
  </si>
  <si>
    <t>15. Exaltation Fees</t>
  </si>
  <si>
    <t>16. Per Capita</t>
  </si>
  <si>
    <t>17. 2014 Debits</t>
  </si>
  <si>
    <t>18. Total Per Capita and Fees</t>
  </si>
  <si>
    <t>19. Remissions, Inability to Pay</t>
  </si>
  <si>
    <t>19. Credit for Remissions</t>
  </si>
  <si>
    <t>20. Remissions, 50-year</t>
  </si>
  <si>
    <t>20. Credit for 50-year Remissions</t>
  </si>
  <si>
    <t>21. Living Life Members</t>
  </si>
  <si>
    <t>21. Credit for Life Members</t>
  </si>
  <si>
    <t>22. General Grand Chapter Perpetual Mbrs</t>
  </si>
  <si>
    <t>22. General Grand Chapter Credit</t>
  </si>
  <si>
    <t>23. 2014 Credits</t>
  </si>
  <si>
    <t>24. Total Credits</t>
  </si>
  <si>
    <t>25. Amount Owed Grand Chapter</t>
  </si>
  <si>
    <t>Late Fees</t>
  </si>
  <si>
    <t>Total Amount Owed Grand Chapter</t>
  </si>
  <si>
    <t>Paid</t>
  </si>
  <si>
    <t>2nd Payment</t>
  </si>
  <si>
    <t>Date 2nd Payment</t>
  </si>
  <si>
    <t>Total All Payments</t>
  </si>
  <si>
    <t>2015 Credits</t>
  </si>
  <si>
    <t>2015 Debits</t>
  </si>
  <si>
    <t>Cash on Hand 12/31/15</t>
  </si>
  <si>
    <t>Real Estate &amp; Investments</t>
  </si>
  <si>
    <t>Paraphernalia</t>
  </si>
  <si>
    <t>Uncollected Dues</t>
  </si>
  <si>
    <t>Indebtedness</t>
  </si>
  <si>
    <t>Total Value of Chapters</t>
  </si>
  <si>
    <t>Annual Dues</t>
  </si>
  <si>
    <t>RARA Donations</t>
  </si>
  <si>
    <t>Treasurer Bonded</t>
  </si>
  <si>
    <t>Secretary Bonded</t>
  </si>
  <si>
    <t>Audited</t>
  </si>
  <si>
    <t>Notes</t>
  </si>
  <si>
    <t>St. Charles Missouri</t>
  </si>
  <si>
    <t>St. Charles</t>
  </si>
  <si>
    <t>23-7526764</t>
  </si>
  <si>
    <t xml:space="preserve">Glenn B. Parker </t>
  </si>
  <si>
    <t>R. Bruce Hubbard</t>
  </si>
  <si>
    <t>Taz Meyer</t>
  </si>
  <si>
    <t>Phillip R. Cary, Jr.</t>
  </si>
  <si>
    <t>2nd Wed in March</t>
  </si>
  <si>
    <t>2nd Wednesday</t>
  </si>
  <si>
    <t>No</t>
  </si>
  <si>
    <t>Palmyra</t>
  </si>
  <si>
    <t>at large</t>
  </si>
  <si>
    <t>September 14, 1848</t>
  </si>
  <si>
    <t>23-7526765</t>
  </si>
  <si>
    <t>Kevin B. Sample</t>
  </si>
  <si>
    <t>N/A</t>
  </si>
  <si>
    <t xml:space="preserve">Liberty </t>
  </si>
  <si>
    <t>Liberty</t>
  </si>
  <si>
    <t>October 16, 1847</t>
  </si>
  <si>
    <t>43-0968049</t>
  </si>
  <si>
    <t>Michael E. Lockwood</t>
  </si>
  <si>
    <t>Dale E. Ahle</t>
  </si>
  <si>
    <t>David William Cox</t>
  </si>
  <si>
    <t>Donald E. Gilkerson</t>
  </si>
  <si>
    <t>3rd Mon in May</t>
  </si>
  <si>
    <t>3rd Monday</t>
  </si>
  <si>
    <t>Yes</t>
  </si>
  <si>
    <t>Bolivar</t>
  </si>
  <si>
    <t>October 4, 1877</t>
  </si>
  <si>
    <t>23-7526768</t>
  </si>
  <si>
    <t>Christopher S. McAntire</t>
  </si>
  <si>
    <t>Robert F. Marshall</t>
  </si>
  <si>
    <t>James W. Stewart</t>
  </si>
  <si>
    <t>James Henry Whitman</t>
  </si>
  <si>
    <t>3rd Wed in Dec</t>
  </si>
  <si>
    <t>3rd Wednesday</t>
  </si>
  <si>
    <t>Hannibal</t>
  </si>
  <si>
    <t>May 24, 1861</t>
  </si>
  <si>
    <t>23-7526769</t>
  </si>
  <si>
    <t>Roger McGregor</t>
  </si>
  <si>
    <t>Carl Barbee</t>
  </si>
  <si>
    <t>William Snell</t>
  </si>
  <si>
    <t>1st. Tues in Oct</t>
  </si>
  <si>
    <t>1st Tuesday</t>
  </si>
  <si>
    <t>Lexington</t>
  </si>
  <si>
    <t>October 13, 1848</t>
  </si>
  <si>
    <t>23-7526771</t>
  </si>
  <si>
    <t>Lloyd Lyon</t>
  </si>
  <si>
    <t>Mark Schroer</t>
  </si>
  <si>
    <t>Frank Abshier</t>
  </si>
  <si>
    <t>Gentry Slone</t>
  </si>
  <si>
    <t>4th Mon in Dec</t>
  </si>
  <si>
    <t>4th Monday</t>
  </si>
  <si>
    <t>Missing Page 13 of Report</t>
  </si>
  <si>
    <t>Independence</t>
  </si>
  <si>
    <t>23-7526773</t>
  </si>
  <si>
    <t>Kenneth R. Nelson, Jr.</t>
  </si>
  <si>
    <t>Mark A. Dobson</t>
  </si>
  <si>
    <t>Donald MacCormick</t>
  </si>
  <si>
    <t>Larry Walters</t>
  </si>
  <si>
    <t>2nd Thurs in April</t>
  </si>
  <si>
    <t>2nd Thursday</t>
  </si>
  <si>
    <t>Mitchell</t>
  </si>
  <si>
    <t>St. Joseph</t>
  </si>
  <si>
    <t>May 23, 1849</t>
  </si>
  <si>
    <t>23-7526774</t>
  </si>
  <si>
    <t>James D. Jeffers</t>
  </si>
  <si>
    <t>Patrick C. Squires</t>
  </si>
  <si>
    <t>Alvin K. Patterson</t>
  </si>
  <si>
    <t>William W. Mier</t>
  </si>
  <si>
    <t>1st Wed in Nov.</t>
  </si>
  <si>
    <t>1st Wednesday</t>
  </si>
  <si>
    <t>Springfield</t>
  </si>
  <si>
    <t>May 16, 1851</t>
  </si>
  <si>
    <t>44-0443935</t>
  </si>
  <si>
    <t>Kevin M. Ritter</t>
  </si>
  <si>
    <t>Daryl W. Shouse</t>
  </si>
  <si>
    <t>Clinton Faye Mitchell</t>
  </si>
  <si>
    <t>Dale Mills, II</t>
  </si>
  <si>
    <t>4th monday in Mar</t>
  </si>
  <si>
    <t>Columbia</t>
  </si>
  <si>
    <t>October 10, 1867</t>
  </si>
  <si>
    <t>23-7526776</t>
  </si>
  <si>
    <t>Curtis M. Rickman</t>
  </si>
  <si>
    <t>Lucas L. Gabel</t>
  </si>
  <si>
    <t>Mark A. Bean</t>
  </si>
  <si>
    <t>2nd Mon in Nov</t>
  </si>
  <si>
    <t>2nd Monday</t>
  </si>
  <si>
    <t>Sedalia</t>
  </si>
  <si>
    <t>23-7526777</t>
  </si>
  <si>
    <t>Ralph Britz</t>
  </si>
  <si>
    <t>Frank Bell</t>
  </si>
  <si>
    <t>Bret Manuel</t>
  </si>
  <si>
    <t>Troy Bartley</t>
  </si>
  <si>
    <t>1st Wed in Dec</t>
  </si>
  <si>
    <t>Rebuilding after expulsion of Paul Cannon</t>
  </si>
  <si>
    <t>Macon</t>
  </si>
  <si>
    <t>May 23, 1854</t>
  </si>
  <si>
    <t>23-7526780</t>
  </si>
  <si>
    <t>David A. Hutton</t>
  </si>
  <si>
    <t>John D. Herndon</t>
  </si>
  <si>
    <t>Russell D. Kohl</t>
  </si>
  <si>
    <t>1st Thurs in Nov</t>
  </si>
  <si>
    <t>1st Thursday</t>
  </si>
  <si>
    <t>Incomplete Return due to illness, partial payment (Completed Return 23-Sep-2016)</t>
  </si>
  <si>
    <t>Bellefontaine</t>
  </si>
  <si>
    <t>Hazelwood</t>
  </si>
  <si>
    <t>May 23, 1856</t>
  </si>
  <si>
    <t>23-7526781</t>
  </si>
  <si>
    <t>John E. Trower</t>
  </si>
  <si>
    <t>Harry C. Reed, Jr.</t>
  </si>
  <si>
    <t>Michael S. Smith</t>
  </si>
  <si>
    <t>Richard J. Holmes</t>
  </si>
  <si>
    <t>3rd Mon in March</t>
  </si>
  <si>
    <t xml:space="preserve">No </t>
  </si>
  <si>
    <t>Mexico</t>
  </si>
  <si>
    <t>May 22, 1858</t>
  </si>
  <si>
    <t>43-0728998</t>
  </si>
  <si>
    <t>Gene C. Berck</t>
  </si>
  <si>
    <t>Paul Williams</t>
  </si>
  <si>
    <t>Zack Hornbuckle</t>
  </si>
  <si>
    <t>Jared A. Price</t>
  </si>
  <si>
    <t>4th Tues in Nov</t>
  </si>
  <si>
    <t>4th Tuesday expt. Dec</t>
  </si>
  <si>
    <t>Kansas City</t>
  </si>
  <si>
    <t>May 19, 1859</t>
  </si>
  <si>
    <t>23-7137508</t>
  </si>
  <si>
    <t>Richard Riepe</t>
  </si>
  <si>
    <t>Jeffery Fielder-Bey</t>
  </si>
  <si>
    <t>Steven M. Anderson</t>
  </si>
  <si>
    <t>1st Monday in May</t>
  </si>
  <si>
    <t>1st Monday</t>
  </si>
  <si>
    <t>Lone Star</t>
  </si>
  <si>
    <t>Chillicothe</t>
  </si>
  <si>
    <t>23-7192094</t>
  </si>
  <si>
    <t>Melvin L. Gregg</t>
  </si>
  <si>
    <t>3rd Mon in Dec</t>
  </si>
  <si>
    <t>3rd Monday, quarterly</t>
  </si>
  <si>
    <t>Filed No Report</t>
  </si>
  <si>
    <t>Rolla</t>
  </si>
  <si>
    <t>May 24, 1866</t>
  </si>
  <si>
    <t>23-7137509</t>
  </si>
  <si>
    <t>James B. Stephenson</t>
  </si>
  <si>
    <t>Kirby A. Moreland</t>
  </si>
  <si>
    <t>K. Mikeal Holt</t>
  </si>
  <si>
    <t>Donald H. Vandegriffe</t>
  </si>
  <si>
    <t>3rd Mon in April</t>
  </si>
  <si>
    <t>Jefferson City</t>
  </si>
  <si>
    <t>23-7382601</t>
  </si>
  <si>
    <t>Harold F. Coots</t>
  </si>
  <si>
    <t>Michael C. Rohman</t>
  </si>
  <si>
    <t>Jeffrey Scott Stacey</t>
  </si>
  <si>
    <t>Donald L. Trabue</t>
  </si>
  <si>
    <t>1st Mon in April</t>
  </si>
  <si>
    <t>Greenfield</t>
  </si>
  <si>
    <t>October 8, 1868</t>
  </si>
  <si>
    <t>23-7137510</t>
  </si>
  <si>
    <t>Gary Mathews</t>
  </si>
  <si>
    <t>CC McLemore, III</t>
  </si>
  <si>
    <t>Walter Doyle</t>
  </si>
  <si>
    <t>John Shoemaker</t>
  </si>
  <si>
    <t>1st Thur in June</t>
  </si>
  <si>
    <t>Wyoming</t>
  </si>
  <si>
    <t>Pleasant Hill</t>
  </si>
  <si>
    <t>23-7526790</t>
  </si>
  <si>
    <t>Henry S. Strohmeyer</t>
  </si>
  <si>
    <t>Bobby Smith</t>
  </si>
  <si>
    <t>Jewel Fields</t>
  </si>
  <si>
    <t>Donald Donovan</t>
  </si>
  <si>
    <t>1st Mon in March</t>
  </si>
  <si>
    <t>Tyrian</t>
  </si>
  <si>
    <t>Neosho</t>
  </si>
  <si>
    <t>October 7, 1869</t>
  </si>
  <si>
    <t>23-7189747</t>
  </si>
  <si>
    <t>Rex A. Tilton</t>
  </si>
  <si>
    <t>William Tilton</t>
  </si>
  <si>
    <t>Larry Shane McNelly</t>
  </si>
  <si>
    <t>Glenn Clifton</t>
  </si>
  <si>
    <t>Incomplete Return due to illness</t>
  </si>
  <si>
    <t>Caldwell</t>
  </si>
  <si>
    <t>Kirksville</t>
  </si>
  <si>
    <t>43-0203985</t>
  </si>
  <si>
    <t>Seth D. Shumaker</t>
  </si>
  <si>
    <t>Ashley W. Young</t>
  </si>
  <si>
    <t>Abdon R. Navarro</t>
  </si>
  <si>
    <t>Thomas C. Yunick</t>
  </si>
  <si>
    <t>2nd Thurs in Dec</t>
  </si>
  <si>
    <t>Nevada</t>
  </si>
  <si>
    <t>October 6, 1870</t>
  </si>
  <si>
    <t>23-7526796</t>
  </si>
  <si>
    <t>David L. Grubb</t>
  </si>
  <si>
    <t>Dale M. Lockwood</t>
  </si>
  <si>
    <t>Thomas D. Hieber</t>
  </si>
  <si>
    <t>Gary Jones</t>
  </si>
  <si>
    <t>2nd Mon in Dec</t>
  </si>
  <si>
    <t>California</t>
  </si>
  <si>
    <t>23-7526797</t>
  </si>
  <si>
    <t>Steve liebe</t>
  </si>
  <si>
    <t>OPEN</t>
  </si>
  <si>
    <t>Stephen C. Derendinger</t>
  </si>
  <si>
    <t>1st Thurs in Sept</t>
  </si>
  <si>
    <t>No Report Filed</t>
  </si>
  <si>
    <t>Meridian Sun</t>
  </si>
  <si>
    <t>Carthage</t>
  </si>
  <si>
    <t>23-7526799</t>
  </si>
  <si>
    <t>James Ray Leonard</t>
  </si>
  <si>
    <t>3rd Thurs in Dec</t>
  </si>
  <si>
    <t>3rd Thursday</t>
  </si>
  <si>
    <t>CC McLemore helped Marvin Frost get an Annual Report done</t>
  </si>
  <si>
    <t>Lebanon</t>
  </si>
  <si>
    <t>23-7526800</t>
  </si>
  <si>
    <t>James E. Portwood</t>
  </si>
  <si>
    <t>Thomas E. Sams</t>
  </si>
  <si>
    <t>Richard C. Simons</t>
  </si>
  <si>
    <t>William E. Brenneman</t>
  </si>
  <si>
    <t>3rd Tues in April</t>
  </si>
  <si>
    <t>3rd Tuesday</t>
  </si>
  <si>
    <t>Trenton</t>
  </si>
  <si>
    <t>23-7526801</t>
  </si>
  <si>
    <t>Otis Scholl</t>
  </si>
  <si>
    <t>John Robert Fredricks</t>
  </si>
  <si>
    <t>Michael Greenlee</t>
  </si>
  <si>
    <t>Otis G. Scholl, Jr.</t>
  </si>
  <si>
    <t>3rd Thurs in May</t>
  </si>
  <si>
    <t>Wilson</t>
  </si>
  <si>
    <t>Cape Girardeau</t>
  </si>
  <si>
    <t>October 11, 1872</t>
  </si>
  <si>
    <t>23-7526808</t>
  </si>
  <si>
    <t>Charles J. Ortiz, Jr.</t>
  </si>
  <si>
    <t>Gordon E. Walton</t>
  </si>
  <si>
    <t>Johnny Lee Schlenker</t>
  </si>
  <si>
    <t>Alfred L. Mason</t>
  </si>
  <si>
    <t>3rd Tues in Dec</t>
  </si>
  <si>
    <t>Oriental-Rabboni</t>
  </si>
  <si>
    <t>Webster Groves</t>
  </si>
  <si>
    <t>October 9, 1873</t>
  </si>
  <si>
    <t>43-0443570</t>
  </si>
  <si>
    <t>Harry A. Malin</t>
  </si>
  <si>
    <t>Ryan M. Branson, Sr.</t>
  </si>
  <si>
    <t>John E. Bayer</t>
  </si>
  <si>
    <t>Edgar D. Piles</t>
  </si>
  <si>
    <t>Bethany</t>
  </si>
  <si>
    <t>23-7526812</t>
  </si>
  <si>
    <t>Clifford W. Addison</t>
  </si>
  <si>
    <t>Jackson D. Daniel</t>
  </si>
  <si>
    <t>Randall L. Klingensmith</t>
  </si>
  <si>
    <t>Danny G. Daniel</t>
  </si>
  <si>
    <t>3rd Tues in Feb</t>
  </si>
  <si>
    <t>Joplin</t>
  </si>
  <si>
    <t>May 7, 1880</t>
  </si>
  <si>
    <t>23-7526814</t>
  </si>
  <si>
    <t>William J. Sherman</t>
  </si>
  <si>
    <t>Robert Gilmore</t>
  </si>
  <si>
    <t>Rodney Trimble</t>
  </si>
  <si>
    <t>Royce P. Wahl, Jr.</t>
  </si>
  <si>
    <t>1st Tues in Sept</t>
  </si>
  <si>
    <t>Triune</t>
  </si>
  <si>
    <t>Montgomery City</t>
  </si>
  <si>
    <t>May 5, 1881</t>
  </si>
  <si>
    <t>23-7080440</t>
  </si>
  <si>
    <t>Keith B. Walter</t>
  </si>
  <si>
    <t>Robert A. Mallery</t>
  </si>
  <si>
    <t>Robert L. Schmidt</t>
  </si>
  <si>
    <t>Phillip W. Engel</t>
  </si>
  <si>
    <t>1st Mon in Dec</t>
  </si>
  <si>
    <t>Shelbina</t>
  </si>
  <si>
    <t>May 3, 1883</t>
  </si>
  <si>
    <t>23-7526817</t>
  </si>
  <si>
    <t>Joe. P. Elsen</t>
  </si>
  <si>
    <t>Jerry L. Miles</t>
  </si>
  <si>
    <t>Charles Hawkins</t>
  </si>
  <si>
    <t>Darrell A. Wilham</t>
  </si>
  <si>
    <t>4th Tues in Dec</t>
  </si>
  <si>
    <t>4th Tuesday</t>
  </si>
  <si>
    <t>Orient</t>
  </si>
  <si>
    <t>44-0415645</t>
  </si>
  <si>
    <t>Bobby Edward White</t>
  </si>
  <si>
    <t>Charles Patrick Sullivan</t>
  </si>
  <si>
    <t>Ted William Harrison</t>
  </si>
  <si>
    <t>Aaron E. Rose</t>
  </si>
  <si>
    <t>3rd Wed in June</t>
  </si>
  <si>
    <t>Secretary turned in numbers that were too low; adjusted and corrected</t>
  </si>
  <si>
    <t>Vincil</t>
  </si>
  <si>
    <t>May 10, 1888</t>
  </si>
  <si>
    <t>44-0506699</t>
  </si>
  <si>
    <t>Clark McLemore</t>
  </si>
  <si>
    <t>Poplar Bluff</t>
  </si>
  <si>
    <t>April 27, 1893</t>
  </si>
  <si>
    <t>23-7526825</t>
  </si>
  <si>
    <t>Mitchell Scot Penn</t>
  </si>
  <si>
    <t>Earnie D. Wilson</t>
  </si>
  <si>
    <t>Terry A. Yarbrough</t>
  </si>
  <si>
    <t>Tony J. DePriest</t>
  </si>
  <si>
    <t>2nd Thurs in Nov</t>
  </si>
  <si>
    <t>Webb City</t>
  </si>
  <si>
    <t>45-3534183</t>
  </si>
  <si>
    <t>Brent Edward Burney</t>
  </si>
  <si>
    <t>Mark Richard Hagen</t>
  </si>
  <si>
    <t>Tyler Lloyd Tracy</t>
  </si>
  <si>
    <t>Kaleb Lloyd Forkner</t>
  </si>
  <si>
    <t>2nd Wed in Apr</t>
  </si>
  <si>
    <t>2nd &amp; 4th Wednesday</t>
  </si>
  <si>
    <t>Putnam</t>
  </si>
  <si>
    <t>Unionville</t>
  </si>
  <si>
    <t>23-7526829</t>
  </si>
  <si>
    <t>Bryan Newman</t>
  </si>
  <si>
    <t>Chuck Blue</t>
  </si>
  <si>
    <t>Loren D. Lloyd</t>
  </si>
  <si>
    <t>Uel</t>
  </si>
  <si>
    <t>Farmington</t>
  </si>
  <si>
    <t>23-7526833</t>
  </si>
  <si>
    <t>Clifton W. Wofford</t>
  </si>
  <si>
    <t>Anthony J. Tomlinson</t>
  </si>
  <si>
    <t>James L. Woodfin, Jr.</t>
  </si>
  <si>
    <t>Ken Ferrari</t>
  </si>
  <si>
    <t>2nd Tues in June</t>
  </si>
  <si>
    <t>2nd Tuesday</t>
  </si>
  <si>
    <t>East Gate</t>
  </si>
  <si>
    <t>23-7526839</t>
  </si>
  <si>
    <t>Jeremy Bledsoe</t>
  </si>
  <si>
    <t>Steve Anderson</t>
  </si>
  <si>
    <t>Forrest G. Lowe</t>
  </si>
  <si>
    <t>1st Thurs in June</t>
  </si>
  <si>
    <t>Mountain Grove</t>
  </si>
  <si>
    <t>23-7526840</t>
  </si>
  <si>
    <t>Jack R. Triplett</t>
  </si>
  <si>
    <t>Gerald Reed</t>
  </si>
  <si>
    <t>David R. Ledgerwood</t>
  </si>
  <si>
    <t>E. Joe Slater</t>
  </si>
  <si>
    <t>3rd Fri in Jan</t>
  </si>
  <si>
    <t>3rd Friday</t>
  </si>
  <si>
    <t>Keystone</t>
  </si>
  <si>
    <t>Mehlville</t>
  </si>
  <si>
    <t>23-7149433</t>
  </si>
  <si>
    <t>Michael Pisiotta</t>
  </si>
  <si>
    <t>Ronald Hartoebbon</t>
  </si>
  <si>
    <t>Walter Sawicki</t>
  </si>
  <si>
    <t>Thomas T. Herek</t>
  </si>
  <si>
    <t>2nd Mon in Feb</t>
  </si>
  <si>
    <t>Mt. Nebo</t>
  </si>
  <si>
    <t>Robertsville</t>
  </si>
  <si>
    <t>51-0180560</t>
  </si>
  <si>
    <t>David W. Getty</t>
  </si>
  <si>
    <t>Robert L. Sanders</t>
  </si>
  <si>
    <t>Charles G. Coy</t>
  </si>
  <si>
    <t>John L. Erfurdt, Jr.</t>
  </si>
  <si>
    <t>1st Wed in March</t>
  </si>
  <si>
    <t>Harry D. Brown Jr.</t>
  </si>
  <si>
    <t>23-7526847</t>
  </si>
  <si>
    <t>William Jennens</t>
  </si>
  <si>
    <t>Scott Filkins</t>
  </si>
  <si>
    <t>Bradley Fowler</t>
  </si>
  <si>
    <t>Roy N. Thomas</t>
  </si>
  <si>
    <t>1st Mon in August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</si>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</sst>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dd\-mmm\-yy"/>
    <numFmt numFmtId="166" formatCode="[$-409]dd\-mmm\-yy;@"/>
    <numFmt numFmtId="167" formatCode="[$-409]d\-mmm\-yy;@"/>
    <numFmt numFmtId="168" formatCode="[&lt;=9999999]###\-####;\(###\)\ ###\-####"/>
  </numFmts>
  <fonts count="6" x14ac:knownFonts="1">
    <font>
      <sz val="10"/>
      <name val="Tahoma"/>
    </font>
    <font>
      <sz val="9"/>
      <name val="Times New Roman"/>
      <family val="1"/>
    </font>
    <font>
      <sz val="10"/>
      <name val="Tahoma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180" wrapText="1"/>
    </xf>
    <xf numFmtId="1" fontId="1" fillId="0" borderId="1" xfId="0" applyNumberFormat="1" applyFont="1" applyFill="1" applyBorder="1" applyAlignment="1">
      <alignment horizontal="center" vertical="center" textRotation="180" wrapText="1"/>
    </xf>
    <xf numFmtId="0" fontId="1" fillId="2" borderId="1" xfId="0" applyFont="1" applyFill="1" applyBorder="1" applyAlignment="1">
      <alignment horizontal="center" vertical="center" textRotation="180" wrapText="1"/>
    </xf>
    <xf numFmtId="43" fontId="1" fillId="0" borderId="1" xfId="2" applyNumberFormat="1" applyFont="1" applyFill="1" applyBorder="1" applyAlignment="1">
      <alignment horizontal="center" vertical="center" textRotation="180" wrapText="1"/>
    </xf>
    <xf numFmtId="43" fontId="3" fillId="0" borderId="1" xfId="2" applyNumberFormat="1" applyFont="1" applyFill="1" applyBorder="1" applyAlignment="1">
      <alignment horizontal="center" vertical="center" textRotation="180" wrapText="1"/>
    </xf>
    <xf numFmtId="0" fontId="1" fillId="0" borderId="1" xfId="2" applyNumberFormat="1" applyFont="1" applyFill="1" applyBorder="1" applyAlignment="1">
      <alignment horizontal="center" vertical="center" textRotation="180" wrapText="1"/>
    </xf>
    <xf numFmtId="43" fontId="1" fillId="0" borderId="1" xfId="0" applyNumberFormat="1" applyFont="1" applyFill="1" applyBorder="1" applyAlignment="1">
      <alignment horizontal="center" vertical="center" textRotation="180" wrapText="1"/>
    </xf>
    <xf numFmtId="165" fontId="1" fillId="0" borderId="1" xfId="0" applyNumberFormat="1" applyFont="1" applyFill="1" applyBorder="1" applyAlignment="1">
      <alignment horizontal="center" vertical="center" textRotation="180" wrapText="1"/>
    </xf>
    <xf numFmtId="43" fontId="3" fillId="2" borderId="1" xfId="0" applyNumberFormat="1" applyFont="1" applyFill="1" applyBorder="1" applyAlignment="1">
      <alignment horizontal="center" vertical="center" textRotation="180" wrapText="1"/>
    </xf>
    <xf numFmtId="43" fontId="3" fillId="3" borderId="1" xfId="0" applyNumberFormat="1" applyFont="1" applyFill="1" applyBorder="1" applyAlignment="1">
      <alignment horizontal="center" vertical="center" textRotation="180" wrapText="1"/>
    </xf>
    <xf numFmtId="0" fontId="1" fillId="0" borderId="1" xfId="0" applyNumberFormat="1" applyFont="1" applyFill="1" applyBorder="1" applyAlignment="1">
      <alignment horizontal="center" vertical="center" textRotation="180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/>
    <xf numFmtId="15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4" fontId="1" fillId="0" borderId="1" xfId="2" applyNumberFormat="1" applyFont="1" applyFill="1" applyBorder="1"/>
    <xf numFmtId="44" fontId="1" fillId="0" borderId="1" xfId="2" applyFont="1" applyFill="1" applyBorder="1" applyAlignment="1">
      <alignment horizontal="left"/>
    </xf>
    <xf numFmtId="44" fontId="1" fillId="0" borderId="1" xfId="2" applyNumberFormat="1" applyFont="1" applyFill="1" applyBorder="1" applyAlignment="1">
      <alignment horizontal="left"/>
    </xf>
    <xf numFmtId="44" fontId="3" fillId="0" borderId="1" xfId="2" applyNumberFormat="1" applyFont="1" applyFill="1" applyBorder="1"/>
    <xf numFmtId="0" fontId="1" fillId="0" borderId="1" xfId="2" applyNumberFormat="1" applyFont="1" applyFill="1" applyBorder="1" applyAlignment="1">
      <alignment horizontal="right"/>
    </xf>
    <xf numFmtId="14" fontId="1" fillId="0" borderId="1" xfId="2" applyNumberFormat="1" applyFont="1" applyFill="1" applyBorder="1" applyAlignment="1">
      <alignment horizontal="center"/>
    </xf>
    <xf numFmtId="44" fontId="3" fillId="2" borderId="1" xfId="2" applyNumberFormat="1" applyFont="1" applyFill="1" applyBorder="1"/>
    <xf numFmtId="44" fontId="3" fillId="3" borderId="1" xfId="2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15" fontId="1" fillId="0" borderId="1" xfId="0" applyNumberFormat="1" applyFont="1" applyFill="1" applyBorder="1" applyAlignment="1">
      <alignment horizontal="center"/>
    </xf>
    <xf numFmtId="43" fontId="1" fillId="0" borderId="1" xfId="2" applyNumberFormat="1" applyFont="1" applyFill="1" applyBorder="1"/>
    <xf numFmtId="43" fontId="1" fillId="0" borderId="1" xfId="2" applyNumberFormat="1" applyFont="1" applyFill="1" applyBorder="1" applyAlignment="1">
      <alignment horizontal="right"/>
    </xf>
    <xf numFmtId="43" fontId="3" fillId="0" borderId="1" xfId="1" applyFont="1" applyFill="1" applyBorder="1"/>
    <xf numFmtId="43" fontId="1" fillId="0" borderId="1" xfId="2" applyNumberFormat="1" applyFont="1" applyFill="1" applyBorder="1" applyAlignment="1">
      <alignment horizontal="left"/>
    </xf>
    <xf numFmtId="166" fontId="1" fillId="0" borderId="1" xfId="2" applyNumberFormat="1" applyFont="1" applyFill="1" applyBorder="1" applyAlignment="1">
      <alignment horizontal="center"/>
    </xf>
    <xf numFmtId="43" fontId="3" fillId="2" borderId="1" xfId="2" applyNumberFormat="1" applyFont="1" applyFill="1" applyBorder="1"/>
    <xf numFmtId="43" fontId="3" fillId="3" borderId="1" xfId="2" applyNumberFormat="1" applyFont="1" applyFill="1" applyBorder="1"/>
    <xf numFmtId="43" fontId="1" fillId="0" borderId="1" xfId="0" applyNumberFormat="1" applyFont="1" applyFill="1" applyBorder="1"/>
    <xf numFmtId="0" fontId="1" fillId="0" borderId="0" xfId="0" applyFont="1" applyFill="1" applyBorder="1"/>
    <xf numFmtId="167" fontId="1" fillId="0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168" fontId="1" fillId="0" borderId="0" xfId="0" applyNumberFormat="1" applyFont="1" applyFill="1" applyBorder="1" applyAlignment="1"/>
    <xf numFmtId="44" fontId="1" fillId="0" borderId="1" xfId="0" applyNumberFormat="1" applyFont="1" applyFill="1" applyBorder="1" applyAlignment="1">
      <alignment horizontal="left" indent="2"/>
    </xf>
    <xf numFmtId="44" fontId="1" fillId="0" borderId="1" xfId="0" applyNumberFormat="1" applyFont="1" applyFill="1" applyBorder="1" applyAlignment="1">
      <alignment horizontal="left" indent="1"/>
    </xf>
    <xf numFmtId="164" fontId="1" fillId="0" borderId="1" xfId="0" applyNumberFormat="1" applyFont="1" applyFill="1" applyBorder="1" applyAlignment="1">
      <alignment horizontal="left" indent="1"/>
    </xf>
    <xf numFmtId="44" fontId="1" fillId="0" borderId="1" xfId="0" applyNumberFormat="1" applyFont="1" applyFill="1" applyBorder="1" applyAlignment="1">
      <alignment horizontal="center"/>
    </xf>
    <xf numFmtId="4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44" fontId="1" fillId="0" borderId="1" xfId="2" applyNumberFormat="1" applyFont="1" applyFill="1" applyBorder="1" applyAlignment="1">
      <alignment horizontal="right"/>
    </xf>
    <xf numFmtId="44" fontId="3" fillId="0" borderId="1" xfId="2" applyNumberFormat="1" applyFont="1" applyFill="1" applyBorder="1" applyAlignment="1">
      <alignment horizontal="right"/>
    </xf>
    <xf numFmtId="44" fontId="3" fillId="0" borderId="1" xfId="1" applyNumberFormat="1" applyFont="1" applyFill="1" applyBorder="1"/>
    <xf numFmtId="44" fontId="1" fillId="0" borderId="1" xfId="2" applyNumberFormat="1" applyFont="1" applyFill="1" applyBorder="1" applyAlignment="1">
      <alignment horizontal="center"/>
    </xf>
    <xf numFmtId="44" fontId="3" fillId="2" borderId="1" xfId="2" applyNumberFormat="1" applyFont="1" applyFill="1" applyBorder="1" applyAlignment="1">
      <alignment horizontal="right"/>
    </xf>
    <xf numFmtId="44" fontId="3" fillId="3" borderId="1" xfId="2" applyNumberFormat="1" applyFont="1" applyFill="1" applyBorder="1" applyAlignment="1">
      <alignment horizontal="right"/>
    </xf>
    <xf numFmtId="44" fontId="1" fillId="0" borderId="1" xfId="2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43" fontId="3" fillId="0" borderId="1" xfId="2" applyNumberFormat="1" applyFont="1" applyFill="1" applyBorder="1"/>
    <xf numFmtId="165" fontId="1" fillId="0" borderId="1" xfId="2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3"/>
  <sheetViews>
    <sheetView tabSelected="1" zoomScale="146" zoomScaleNormal="146" zoomScalePageLayoutView="146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8" sqref="G8"/>
    </sheetView>
  </sheetViews>
  <sheetFormatPr defaultColWidth="3.5703125" defaultRowHeight="12" x14ac:dyDescent="0.2"/>
  <cols>
    <col min="1" max="1" width="5" style="16" customWidth="1"/>
    <col min="2" max="2" width="16" style="20" customWidth="1"/>
    <col min="3" max="3" width="13.85546875" style="20" customWidth="1"/>
    <col min="4" max="4" width="14.85546875" style="18" customWidth="1"/>
    <col min="5" max="5" width="10.85546875" style="16" customWidth="1"/>
    <col min="6" max="6" width="22" style="20" customWidth="1"/>
    <col min="7" max="9" width="19.85546875" style="20" customWidth="1"/>
    <col min="10" max="10" width="14.5703125" style="20" customWidth="1"/>
    <col min="11" max="11" width="16.85546875" style="20" customWidth="1"/>
    <col min="12" max="12" width="9.140625" style="34" customWidth="1"/>
    <col min="13" max="13" width="6.85546875" style="16" customWidth="1"/>
    <col min="14" max="15" width="5.85546875" style="16" customWidth="1"/>
    <col min="16" max="16" width="5.42578125" style="16" customWidth="1"/>
    <col min="17" max="17" width="5.85546875" style="63" customWidth="1"/>
    <col min="18" max="18" width="8.140625" style="63" customWidth="1"/>
    <col min="19" max="19" width="5.85546875" style="16" customWidth="1"/>
    <col min="20" max="20" width="7.85546875" style="16" customWidth="1"/>
    <col min="21" max="21" width="5" style="16" customWidth="1"/>
    <col min="22" max="22" width="6.42578125" style="16" customWidth="1"/>
    <col min="23" max="23" width="6.85546875" style="16" customWidth="1"/>
    <col min="24" max="24" width="6.42578125" style="16" customWidth="1"/>
    <col min="25" max="25" width="5.85546875" style="16" customWidth="1"/>
    <col min="26" max="26" width="7.85546875" style="16" customWidth="1"/>
    <col min="27" max="27" width="9" style="35" customWidth="1"/>
    <col min="28" max="28" width="9.85546875" style="35" customWidth="1"/>
    <col min="29" max="29" width="9" style="35" customWidth="1"/>
    <col min="30" max="30" width="9.85546875" style="35" customWidth="1"/>
    <col min="31" max="31" width="7.140625" style="16" customWidth="1"/>
    <col min="32" max="32" width="9" style="64" customWidth="1"/>
    <col min="33" max="33" width="7.42578125" style="16" customWidth="1"/>
    <col min="34" max="34" width="9" style="64" customWidth="1"/>
    <col min="35" max="35" width="5.42578125" style="16" customWidth="1"/>
    <col min="36" max="36" width="9" style="35" customWidth="1"/>
    <col min="37" max="37" width="6.5703125" style="29" customWidth="1"/>
    <col min="38" max="38" width="9" style="35" customWidth="1"/>
    <col min="39" max="39" width="7.85546875" style="35" customWidth="1"/>
    <col min="40" max="40" width="10.140625" style="35" customWidth="1"/>
    <col min="41" max="41" width="9.85546875" style="42" customWidth="1"/>
    <col min="42" max="42" width="7.85546875" style="35" customWidth="1"/>
    <col min="43" max="44" width="9.85546875" style="35" customWidth="1"/>
    <col min="45" max="45" width="7.85546875" style="35" customWidth="1"/>
    <col min="46" max="46" width="9.85546875" style="65" customWidth="1"/>
    <col min="47" max="47" width="9.85546875" style="35" customWidth="1"/>
    <col min="48" max="48" width="7.85546875" style="64" customWidth="1"/>
    <col min="49" max="49" width="9.85546875" style="64" customWidth="1"/>
    <col min="50" max="52" width="10.85546875" style="35" customWidth="1"/>
    <col min="53" max="53" width="9" style="35" customWidth="1"/>
    <col min="54" max="54" width="11" style="35" customWidth="1"/>
    <col min="55" max="55" width="11.5703125" style="42" customWidth="1"/>
    <col min="56" max="57" width="9" style="35" customWidth="1"/>
    <col min="58" max="58" width="4.42578125" style="33" customWidth="1"/>
    <col min="59" max="59" width="3.5703125" style="33" customWidth="1"/>
    <col min="60" max="60" width="3.5703125" style="16" customWidth="1"/>
    <col min="61" max="61" width="62.85546875" style="20" customWidth="1"/>
    <col min="62" max="16384" width="3.5703125" style="20"/>
  </cols>
  <sheetData>
    <row r="1" spans="1:61" s="15" customFormat="1" ht="90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5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6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4" t="s">
        <v>30</v>
      </c>
      <c r="AF1" s="8" t="s">
        <v>31</v>
      </c>
      <c r="AG1" s="4" t="s">
        <v>32</v>
      </c>
      <c r="AH1" s="8" t="s">
        <v>33</v>
      </c>
      <c r="AI1" s="4" t="s">
        <v>34</v>
      </c>
      <c r="AJ1" s="7" t="s">
        <v>35</v>
      </c>
      <c r="AK1" s="9" t="s">
        <v>36</v>
      </c>
      <c r="AL1" s="7" t="s">
        <v>37</v>
      </c>
      <c r="AM1" s="7" t="s">
        <v>38</v>
      </c>
      <c r="AN1" s="10" t="s">
        <v>39</v>
      </c>
      <c r="AO1" s="10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11" t="s">
        <v>45</v>
      </c>
      <c r="AU1" s="10" t="s">
        <v>46</v>
      </c>
      <c r="AV1" s="12" t="s">
        <v>47</v>
      </c>
      <c r="AW1" s="13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7" t="s">
        <v>53</v>
      </c>
      <c r="BC1" s="10" t="s">
        <v>54</v>
      </c>
      <c r="BD1" s="7" t="s">
        <v>55</v>
      </c>
      <c r="BE1" s="7" t="s">
        <v>56</v>
      </c>
      <c r="BF1" s="14" t="s">
        <v>57</v>
      </c>
      <c r="BG1" s="14" t="s">
        <v>58</v>
      </c>
      <c r="BH1" s="4" t="s">
        <v>59</v>
      </c>
      <c r="BI1" s="15" t="s">
        <v>60</v>
      </c>
    </row>
    <row r="2" spans="1:61" ht="12.75" x14ac:dyDescent="0.2">
      <c r="A2" s="16">
        <v>1</v>
      </c>
      <c r="B2" s="17" t="s">
        <v>61</v>
      </c>
      <c r="C2" s="17" t="s">
        <v>62</v>
      </c>
      <c r="D2" s="18">
        <v>38121</v>
      </c>
      <c r="E2" s="19" t="s">
        <v>63</v>
      </c>
      <c r="F2" s="17" t="s">
        <v>64</v>
      </c>
      <c r="G2" s="17" t="s">
        <v>65</v>
      </c>
      <c r="H2" s="17" t="s">
        <v>66</v>
      </c>
      <c r="I2" s="17" t="s">
        <v>67</v>
      </c>
      <c r="J2" s="20" t="s">
        <v>68</v>
      </c>
      <c r="K2" s="20" t="s">
        <v>69</v>
      </c>
      <c r="L2" s="21">
        <v>42476</v>
      </c>
      <c r="M2" s="22">
        <v>88</v>
      </c>
      <c r="N2" s="22">
        <v>7</v>
      </c>
      <c r="O2" s="22">
        <v>0</v>
      </c>
      <c r="P2" s="22">
        <v>1</v>
      </c>
      <c r="Q2" s="23">
        <v>8</v>
      </c>
      <c r="R2" s="23">
        <f>SUM(M2+Q2)</f>
        <v>96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4</v>
      </c>
      <c r="Y2" s="22">
        <v>4</v>
      </c>
      <c r="Z2" s="24">
        <f>SUM(R2-Y2)</f>
        <v>92</v>
      </c>
      <c r="AA2" s="25">
        <f t="shared" ref="AA2:AA31" si="0">SUM(N2*10)</f>
        <v>70</v>
      </c>
      <c r="AB2" s="25">
        <f>SUM(Z2*14.6)</f>
        <v>1343.2</v>
      </c>
      <c r="AC2" s="26">
        <v>10</v>
      </c>
      <c r="AD2" s="27">
        <f>SUM(AA2:AC2)</f>
        <v>1423.2</v>
      </c>
      <c r="AE2" s="22">
        <v>11</v>
      </c>
      <c r="AF2" s="28">
        <f>SUM(AE2*14.6)</f>
        <v>160.6</v>
      </c>
      <c r="AG2" s="22">
        <v>13</v>
      </c>
      <c r="AH2" s="28">
        <f>SUM(AG2*14.6)</f>
        <v>189.79999999999998</v>
      </c>
      <c r="AI2" s="22">
        <v>12</v>
      </c>
      <c r="AJ2" s="27">
        <f>SUM(AI2*14.6)</f>
        <v>175.2</v>
      </c>
      <c r="AK2" s="29">
        <v>1</v>
      </c>
      <c r="AL2" s="27">
        <f>SUM(AK2*2)</f>
        <v>2</v>
      </c>
      <c r="AM2" s="27">
        <v>0</v>
      </c>
      <c r="AN2" s="25">
        <f>SUM(AF2+AH2+AJ2+AL2+AM2)</f>
        <v>527.59999999999991</v>
      </c>
      <c r="AO2" s="25">
        <f>SUM(AD2-AN2)</f>
        <v>895.60000000000014</v>
      </c>
      <c r="AP2" s="25">
        <v>20</v>
      </c>
      <c r="AQ2" s="25">
        <f>SUM(AO2:AP2)</f>
        <v>915.60000000000014</v>
      </c>
      <c r="AR2" s="25">
        <v>890.7</v>
      </c>
      <c r="AS2" s="25">
        <v>0</v>
      </c>
      <c r="AT2" s="30"/>
      <c r="AU2" s="25">
        <f t="shared" ref="AU2:AU45" si="1">SUM(AR2+AS2)</f>
        <v>890.7</v>
      </c>
      <c r="AV2" s="31" t="str">
        <f t="shared" ref="AV2:AV45" si="2">IF(AU2-AQ2&gt;0,AU2-AQ2,"")</f>
        <v/>
      </c>
      <c r="AW2" s="32">
        <f t="shared" ref="AW2:AW45" si="3">IF(AQ2-AU2&gt;0,AQ2-AU2,"")</f>
        <v>24.900000000000091</v>
      </c>
      <c r="AX2" s="25">
        <v>1156.46</v>
      </c>
      <c r="AY2" s="25">
        <v>59823.38</v>
      </c>
      <c r="AZ2" s="25">
        <v>2000</v>
      </c>
      <c r="BA2" s="25">
        <v>110</v>
      </c>
      <c r="BB2" s="25">
        <v>1600</v>
      </c>
      <c r="BC2" s="25">
        <f t="shared" ref="BC2:BC45" si="4">SUM(AX2+AY2+AZ2+BA2-BB2)</f>
        <v>61489.84</v>
      </c>
      <c r="BD2" s="25">
        <v>55</v>
      </c>
      <c r="BE2" s="25">
        <v>128</v>
      </c>
      <c r="BF2" s="33" t="s">
        <v>70</v>
      </c>
      <c r="BG2" s="33" t="s">
        <v>70</v>
      </c>
      <c r="BH2" s="16" t="s">
        <v>70</v>
      </c>
    </row>
    <row r="3" spans="1:61" x14ac:dyDescent="0.2">
      <c r="A3" s="16">
        <v>2</v>
      </c>
      <c r="B3" s="17" t="s">
        <v>71</v>
      </c>
      <c r="C3" s="17" t="s">
        <v>72</v>
      </c>
      <c r="D3" s="18" t="s">
        <v>73</v>
      </c>
      <c r="E3" s="16" t="s">
        <v>74</v>
      </c>
      <c r="F3" s="17"/>
      <c r="I3" s="20" t="s">
        <v>75</v>
      </c>
      <c r="J3" s="17" t="s">
        <v>76</v>
      </c>
      <c r="K3" s="17" t="s">
        <v>76</v>
      </c>
      <c r="M3" s="22">
        <v>9</v>
      </c>
      <c r="N3" s="22"/>
      <c r="O3" s="22"/>
      <c r="P3" s="22"/>
      <c r="Q3" s="23"/>
      <c r="R3" s="23">
        <f t="shared" ref="R3:R45" si="5">SUM(M3+Q3)</f>
        <v>9</v>
      </c>
      <c r="S3" s="22"/>
      <c r="T3" s="22"/>
      <c r="U3" s="22"/>
      <c r="V3" s="22"/>
      <c r="W3" s="22"/>
      <c r="X3" s="22"/>
      <c r="Y3" s="22"/>
      <c r="Z3" s="24">
        <f t="shared" ref="Z3:Z45" si="6">SUM(R3-Y3)</f>
        <v>9</v>
      </c>
      <c r="AA3" s="35">
        <f t="shared" si="0"/>
        <v>0</v>
      </c>
      <c r="AB3" s="35">
        <f>SUM(Z3*14.6)</f>
        <v>131.4</v>
      </c>
      <c r="AC3" s="36">
        <v>0</v>
      </c>
      <c r="AD3" s="36">
        <f>SUM(AA3:AC3)</f>
        <v>131.4</v>
      </c>
      <c r="AE3" s="22"/>
      <c r="AF3" s="37">
        <f>SUM(AE3*14.6)</f>
        <v>0</v>
      </c>
      <c r="AG3" s="22"/>
      <c r="AH3" s="37">
        <f>SUM(AG3*14.6)</f>
        <v>0</v>
      </c>
      <c r="AI3" s="22">
        <v>2</v>
      </c>
      <c r="AJ3" s="38">
        <f>SUM(AI3*14.6)</f>
        <v>29.2</v>
      </c>
      <c r="AK3" s="29">
        <v>0</v>
      </c>
      <c r="AL3" s="38">
        <f>SUM(AK3*2)</f>
        <v>0</v>
      </c>
      <c r="AM3" s="36">
        <v>0</v>
      </c>
      <c r="AN3" s="35">
        <f>SUM(AF3+AH3+AJ3+AL3+AM3)</f>
        <v>29.2</v>
      </c>
      <c r="AO3" s="35">
        <f>SUM(AD3-AN3)</f>
        <v>102.2</v>
      </c>
      <c r="AP3" s="35">
        <v>0</v>
      </c>
      <c r="AQ3" s="35">
        <f t="shared" ref="AQ3:AQ43" si="7">SUM(AO3:AP3)</f>
        <v>102.2</v>
      </c>
      <c r="AR3" s="35">
        <v>0</v>
      </c>
      <c r="AS3" s="35">
        <v>0</v>
      </c>
      <c r="AT3" s="39"/>
      <c r="AU3" s="35">
        <f t="shared" si="1"/>
        <v>0</v>
      </c>
      <c r="AV3" s="40" t="str">
        <f t="shared" si="2"/>
        <v/>
      </c>
      <c r="AW3" s="41">
        <f t="shared" si="3"/>
        <v>102.2</v>
      </c>
      <c r="AX3" s="35">
        <v>0</v>
      </c>
      <c r="AY3" s="35">
        <v>0</v>
      </c>
      <c r="AZ3" s="35">
        <v>0</v>
      </c>
      <c r="BA3" s="35">
        <v>0</v>
      </c>
      <c r="BB3" s="35">
        <v>0</v>
      </c>
      <c r="BC3" s="42">
        <f t="shared" si="4"/>
        <v>0</v>
      </c>
      <c r="BD3" s="35">
        <v>0</v>
      </c>
      <c r="BE3" s="35">
        <v>0</v>
      </c>
    </row>
    <row r="4" spans="1:61" x14ac:dyDescent="0.2">
      <c r="A4" s="16">
        <v>3</v>
      </c>
      <c r="B4" s="20" t="s">
        <v>77</v>
      </c>
      <c r="C4" s="20" t="s">
        <v>78</v>
      </c>
      <c r="D4" s="18" t="s">
        <v>79</v>
      </c>
      <c r="E4" s="16" t="s">
        <v>80</v>
      </c>
      <c r="F4" s="17" t="s">
        <v>81</v>
      </c>
      <c r="G4" s="20" t="s">
        <v>82</v>
      </c>
      <c r="H4" s="20" t="s">
        <v>83</v>
      </c>
      <c r="I4" s="20" t="s">
        <v>84</v>
      </c>
      <c r="J4" s="20" t="s">
        <v>85</v>
      </c>
      <c r="K4" s="20" t="s">
        <v>86</v>
      </c>
      <c r="L4" s="34">
        <v>42459</v>
      </c>
      <c r="M4" s="22">
        <v>140</v>
      </c>
      <c r="N4" s="22">
        <v>1</v>
      </c>
      <c r="O4" s="22">
        <v>0</v>
      </c>
      <c r="P4" s="22">
        <v>0</v>
      </c>
      <c r="Q4" s="23">
        <v>1</v>
      </c>
      <c r="R4" s="23">
        <f t="shared" si="5"/>
        <v>141</v>
      </c>
      <c r="S4" s="22">
        <v>6</v>
      </c>
      <c r="T4" s="22">
        <v>0</v>
      </c>
      <c r="U4" s="22">
        <v>0</v>
      </c>
      <c r="V4" s="22">
        <v>0</v>
      </c>
      <c r="W4" s="22">
        <v>0</v>
      </c>
      <c r="X4" s="22">
        <v>6</v>
      </c>
      <c r="Y4" s="22">
        <v>12</v>
      </c>
      <c r="Z4" s="24">
        <f t="shared" si="6"/>
        <v>129</v>
      </c>
      <c r="AA4" s="35">
        <f t="shared" si="0"/>
        <v>10</v>
      </c>
      <c r="AB4" s="35">
        <f t="shared" ref="AB4:AB45" si="8">SUM(Z4*14.6)</f>
        <v>1883.3999999999999</v>
      </c>
      <c r="AC4" s="36">
        <v>0</v>
      </c>
      <c r="AD4" s="36">
        <f t="shared" ref="AD4:AD45" si="9">SUM(AA4:AC4)</f>
        <v>1893.3999999999999</v>
      </c>
      <c r="AE4" s="22">
        <v>0</v>
      </c>
      <c r="AF4" s="37">
        <f t="shared" ref="AF4:AF45" si="10">SUM(AE4*14.6)</f>
        <v>0</v>
      </c>
      <c r="AG4" s="22">
        <v>12</v>
      </c>
      <c r="AH4" s="37">
        <f t="shared" ref="AH4:AH45" si="11">SUM(AG4*14.6)</f>
        <v>175.2</v>
      </c>
      <c r="AI4" s="22">
        <v>24</v>
      </c>
      <c r="AJ4" s="38">
        <f t="shared" ref="AJ4:AJ45" si="12">SUM(AI4*14.6)</f>
        <v>350.4</v>
      </c>
      <c r="AK4" s="29">
        <v>0</v>
      </c>
      <c r="AL4" s="38">
        <f t="shared" ref="AL4:AL45" si="13">SUM(AK4*2)</f>
        <v>0</v>
      </c>
      <c r="AM4" s="35">
        <v>0</v>
      </c>
      <c r="AN4" s="35">
        <f t="shared" ref="AN4:AN45" si="14">SUM(AF4+AH4+AJ4+AL4+AM4)</f>
        <v>525.59999999999991</v>
      </c>
      <c r="AO4" s="35">
        <f t="shared" ref="AO4:AO45" si="15">SUM(AD4-AN4)</f>
        <v>1367.8</v>
      </c>
      <c r="AP4" s="35">
        <v>10</v>
      </c>
      <c r="AQ4" s="35">
        <f t="shared" si="7"/>
        <v>1377.8</v>
      </c>
      <c r="AR4" s="35">
        <v>1392.4</v>
      </c>
      <c r="AS4" s="35">
        <v>0</v>
      </c>
      <c r="AT4" s="39"/>
      <c r="AU4" s="35">
        <f t="shared" si="1"/>
        <v>1392.4</v>
      </c>
      <c r="AV4" s="40">
        <f t="shared" si="2"/>
        <v>14.600000000000136</v>
      </c>
      <c r="AW4" s="41" t="str">
        <f t="shared" si="3"/>
        <v/>
      </c>
      <c r="AX4" s="35">
        <v>2414.86</v>
      </c>
      <c r="AY4" s="35">
        <v>44443.66</v>
      </c>
      <c r="AZ4" s="35">
        <v>0</v>
      </c>
      <c r="BA4" s="35">
        <v>452</v>
      </c>
      <c r="BB4" s="35">
        <v>4200</v>
      </c>
      <c r="BC4" s="42">
        <f t="shared" si="4"/>
        <v>43110.520000000004</v>
      </c>
      <c r="BD4" s="35">
        <v>22.6</v>
      </c>
      <c r="BE4" s="35">
        <v>0</v>
      </c>
      <c r="BF4" s="33" t="s">
        <v>87</v>
      </c>
      <c r="BG4" s="33" t="s">
        <v>87</v>
      </c>
      <c r="BH4" s="16" t="s">
        <v>87</v>
      </c>
    </row>
    <row r="5" spans="1:61" x14ac:dyDescent="0.2">
      <c r="A5" s="16">
        <v>5</v>
      </c>
      <c r="B5" s="20" t="s">
        <v>88</v>
      </c>
      <c r="C5" s="20" t="s">
        <v>88</v>
      </c>
      <c r="D5" s="18" t="s">
        <v>89</v>
      </c>
      <c r="E5" s="16" t="s">
        <v>90</v>
      </c>
      <c r="F5" s="20" t="s">
        <v>91</v>
      </c>
      <c r="G5" s="20" t="s">
        <v>92</v>
      </c>
      <c r="H5" s="20" t="s">
        <v>93</v>
      </c>
      <c r="I5" s="20" t="s">
        <v>94</v>
      </c>
      <c r="J5" s="20" t="s">
        <v>95</v>
      </c>
      <c r="K5" s="20" t="s">
        <v>96</v>
      </c>
      <c r="L5" s="34">
        <v>42403</v>
      </c>
      <c r="M5" s="22">
        <v>55</v>
      </c>
      <c r="N5" s="22">
        <v>0</v>
      </c>
      <c r="O5" s="22">
        <v>0</v>
      </c>
      <c r="P5" s="22">
        <v>1</v>
      </c>
      <c r="Q5" s="23">
        <v>1</v>
      </c>
      <c r="R5" s="23">
        <f t="shared" si="5"/>
        <v>56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3</v>
      </c>
      <c r="Y5" s="22">
        <v>3</v>
      </c>
      <c r="Z5" s="24">
        <f t="shared" si="6"/>
        <v>53</v>
      </c>
      <c r="AA5" s="35">
        <f t="shared" si="0"/>
        <v>0</v>
      </c>
      <c r="AB5" s="35">
        <f t="shared" si="8"/>
        <v>773.8</v>
      </c>
      <c r="AC5" s="35">
        <v>0</v>
      </c>
      <c r="AD5" s="36">
        <f t="shared" si="9"/>
        <v>773.8</v>
      </c>
      <c r="AE5" s="22">
        <v>2</v>
      </c>
      <c r="AF5" s="37">
        <f t="shared" si="10"/>
        <v>29.2</v>
      </c>
      <c r="AG5" s="22">
        <v>11</v>
      </c>
      <c r="AH5" s="37">
        <f t="shared" si="11"/>
        <v>160.6</v>
      </c>
      <c r="AI5" s="22">
        <v>7</v>
      </c>
      <c r="AJ5" s="38">
        <f t="shared" si="12"/>
        <v>102.2</v>
      </c>
      <c r="AK5" s="29">
        <v>0</v>
      </c>
      <c r="AL5" s="38">
        <v>0</v>
      </c>
      <c r="AM5" s="35">
        <v>0</v>
      </c>
      <c r="AN5" s="35">
        <f t="shared" si="14"/>
        <v>292</v>
      </c>
      <c r="AO5" s="35">
        <f t="shared" si="15"/>
        <v>481.79999999999995</v>
      </c>
      <c r="AP5" s="35">
        <v>0</v>
      </c>
      <c r="AQ5" s="35">
        <f t="shared" si="7"/>
        <v>481.79999999999995</v>
      </c>
      <c r="AR5" s="35">
        <v>379.6</v>
      </c>
      <c r="AS5" s="35">
        <v>0</v>
      </c>
      <c r="AT5" s="39"/>
      <c r="AU5" s="35">
        <f t="shared" si="1"/>
        <v>379.6</v>
      </c>
      <c r="AV5" s="40" t="str">
        <f t="shared" si="2"/>
        <v/>
      </c>
      <c r="AW5" s="41">
        <f t="shared" si="3"/>
        <v>102.19999999999993</v>
      </c>
      <c r="AX5" s="35">
        <v>1905.28</v>
      </c>
      <c r="AY5" s="35">
        <v>61534.76</v>
      </c>
      <c r="AZ5" s="35">
        <v>0</v>
      </c>
      <c r="BA5" s="35">
        <v>0</v>
      </c>
      <c r="BB5" s="35">
        <v>0</v>
      </c>
      <c r="BC5" s="42">
        <f t="shared" si="4"/>
        <v>63440.04</v>
      </c>
      <c r="BD5" s="35">
        <v>15</v>
      </c>
      <c r="BE5" s="35">
        <v>8.65</v>
      </c>
      <c r="BF5" s="33" t="s">
        <v>87</v>
      </c>
      <c r="BG5" s="33" t="s">
        <v>87</v>
      </c>
      <c r="BH5" s="16" t="s">
        <v>87</v>
      </c>
    </row>
    <row r="6" spans="1:61" x14ac:dyDescent="0.2">
      <c r="A6" s="16">
        <v>7</v>
      </c>
      <c r="B6" s="20" t="s">
        <v>97</v>
      </c>
      <c r="C6" s="20" t="s">
        <v>97</v>
      </c>
      <c r="D6" s="18" t="s">
        <v>98</v>
      </c>
      <c r="E6" s="16" t="s">
        <v>99</v>
      </c>
      <c r="F6" s="20" t="s">
        <v>100</v>
      </c>
      <c r="G6" s="20" t="s">
        <v>101</v>
      </c>
      <c r="H6" s="20" t="s">
        <v>102</v>
      </c>
      <c r="I6" s="43" t="s">
        <v>100</v>
      </c>
      <c r="J6" s="20" t="s">
        <v>103</v>
      </c>
      <c r="K6" s="20" t="s">
        <v>104</v>
      </c>
      <c r="L6" s="44">
        <v>42427</v>
      </c>
      <c r="M6" s="22">
        <v>17</v>
      </c>
      <c r="N6" s="22">
        <v>0</v>
      </c>
      <c r="O6" s="22">
        <v>0</v>
      </c>
      <c r="P6" s="22">
        <v>1</v>
      </c>
      <c r="Q6" s="23">
        <v>1</v>
      </c>
      <c r="R6" s="23">
        <f t="shared" si="5"/>
        <v>18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3</v>
      </c>
      <c r="Y6" s="22">
        <v>3</v>
      </c>
      <c r="Z6" s="24">
        <f t="shared" si="6"/>
        <v>15</v>
      </c>
      <c r="AA6" s="35">
        <f t="shared" si="0"/>
        <v>0</v>
      </c>
      <c r="AB6" s="35">
        <f t="shared" si="8"/>
        <v>219</v>
      </c>
      <c r="AC6" s="35">
        <v>0</v>
      </c>
      <c r="AD6" s="36">
        <f t="shared" si="9"/>
        <v>219</v>
      </c>
      <c r="AE6" s="22">
        <v>0</v>
      </c>
      <c r="AF6" s="37">
        <f t="shared" si="10"/>
        <v>0</v>
      </c>
      <c r="AG6" s="22">
        <v>0</v>
      </c>
      <c r="AH6" s="37">
        <f t="shared" si="11"/>
        <v>0</v>
      </c>
      <c r="AI6" s="22">
        <v>0</v>
      </c>
      <c r="AJ6" s="38">
        <f t="shared" si="12"/>
        <v>0</v>
      </c>
      <c r="AK6" s="29">
        <v>0</v>
      </c>
      <c r="AL6" s="38">
        <f t="shared" si="13"/>
        <v>0</v>
      </c>
      <c r="AM6" s="35">
        <v>0</v>
      </c>
      <c r="AN6" s="35">
        <f t="shared" si="14"/>
        <v>0</v>
      </c>
      <c r="AO6" s="35">
        <f t="shared" si="15"/>
        <v>219</v>
      </c>
      <c r="AP6" s="35">
        <v>0</v>
      </c>
      <c r="AQ6" s="35">
        <f t="shared" si="7"/>
        <v>219</v>
      </c>
      <c r="AR6" s="35">
        <v>219</v>
      </c>
      <c r="AS6" s="35">
        <v>0</v>
      </c>
      <c r="AT6" s="39"/>
      <c r="AU6" s="35">
        <f t="shared" si="1"/>
        <v>219</v>
      </c>
      <c r="AV6" s="40" t="str">
        <f t="shared" si="2"/>
        <v/>
      </c>
      <c r="AW6" s="41" t="str">
        <f t="shared" si="3"/>
        <v/>
      </c>
      <c r="AX6" s="35">
        <v>766.16</v>
      </c>
      <c r="AY6" s="35">
        <v>0</v>
      </c>
      <c r="AZ6" s="35">
        <v>0</v>
      </c>
      <c r="BA6" s="35">
        <v>0</v>
      </c>
      <c r="BB6" s="35">
        <v>0</v>
      </c>
      <c r="BC6" s="42">
        <f t="shared" si="4"/>
        <v>766.16</v>
      </c>
      <c r="BD6" s="35">
        <v>25</v>
      </c>
      <c r="BE6" s="35">
        <v>0</v>
      </c>
      <c r="BF6" s="33" t="s">
        <v>70</v>
      </c>
      <c r="BG6" s="33" t="s">
        <v>70</v>
      </c>
      <c r="BH6" s="16" t="s">
        <v>87</v>
      </c>
    </row>
    <row r="7" spans="1:61" x14ac:dyDescent="0.2">
      <c r="A7" s="16">
        <v>10</v>
      </c>
      <c r="B7" s="20" t="s">
        <v>105</v>
      </c>
      <c r="C7" s="20" t="s">
        <v>105</v>
      </c>
      <c r="D7" s="18" t="s">
        <v>106</v>
      </c>
      <c r="E7" s="16" t="s">
        <v>107</v>
      </c>
      <c r="F7" s="20" t="s">
        <v>108</v>
      </c>
      <c r="G7" s="20" t="s">
        <v>109</v>
      </c>
      <c r="H7" s="20" t="s">
        <v>110</v>
      </c>
      <c r="I7" s="20" t="s">
        <v>111</v>
      </c>
      <c r="J7" s="20" t="s">
        <v>112</v>
      </c>
      <c r="K7" s="20" t="s">
        <v>113</v>
      </c>
      <c r="L7" s="34">
        <v>42429</v>
      </c>
      <c r="M7" s="22">
        <v>72</v>
      </c>
      <c r="N7" s="22">
        <v>1</v>
      </c>
      <c r="O7" s="22">
        <v>0</v>
      </c>
      <c r="P7" s="22">
        <v>0</v>
      </c>
      <c r="Q7" s="23">
        <v>1</v>
      </c>
      <c r="R7" s="23">
        <v>73</v>
      </c>
      <c r="S7" s="22">
        <v>1</v>
      </c>
      <c r="T7" s="22">
        <v>0</v>
      </c>
      <c r="U7" s="22">
        <v>0</v>
      </c>
      <c r="V7" s="22">
        <v>0</v>
      </c>
      <c r="W7" s="22">
        <v>6</v>
      </c>
      <c r="X7" s="22">
        <v>8</v>
      </c>
      <c r="Y7" s="22">
        <v>15</v>
      </c>
      <c r="Z7" s="24">
        <f t="shared" si="6"/>
        <v>58</v>
      </c>
      <c r="AA7" s="35">
        <f t="shared" si="0"/>
        <v>10</v>
      </c>
      <c r="AB7" s="35">
        <f t="shared" si="8"/>
        <v>846.8</v>
      </c>
      <c r="AC7" s="35">
        <v>0</v>
      </c>
      <c r="AD7" s="36">
        <f t="shared" si="9"/>
        <v>856.8</v>
      </c>
      <c r="AE7" s="22">
        <v>2</v>
      </c>
      <c r="AF7" s="37">
        <f t="shared" si="10"/>
        <v>29.2</v>
      </c>
      <c r="AG7" s="22">
        <v>9</v>
      </c>
      <c r="AH7" s="37">
        <f t="shared" si="11"/>
        <v>131.4</v>
      </c>
      <c r="AI7" s="22">
        <v>5</v>
      </c>
      <c r="AJ7" s="38">
        <f t="shared" si="12"/>
        <v>73</v>
      </c>
      <c r="AK7" s="29">
        <v>0</v>
      </c>
      <c r="AL7" s="38">
        <f t="shared" si="13"/>
        <v>0</v>
      </c>
      <c r="AM7" s="35">
        <v>1</v>
      </c>
      <c r="AN7" s="35">
        <f t="shared" si="14"/>
        <v>234.6</v>
      </c>
      <c r="AO7" s="35">
        <f t="shared" si="15"/>
        <v>622.19999999999993</v>
      </c>
      <c r="AP7" s="35">
        <v>0</v>
      </c>
      <c r="AQ7" s="35">
        <f t="shared" si="7"/>
        <v>622.19999999999993</v>
      </c>
      <c r="AR7" s="35">
        <v>622.20000000000005</v>
      </c>
      <c r="AS7" s="35">
        <v>0</v>
      </c>
      <c r="AT7" s="39"/>
      <c r="AU7" s="35">
        <f t="shared" si="1"/>
        <v>622.20000000000005</v>
      </c>
      <c r="AV7" s="40">
        <f t="shared" si="2"/>
        <v>1.1368683772161603E-13</v>
      </c>
      <c r="AW7" s="41" t="str">
        <f t="shared" si="3"/>
        <v/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42">
        <f t="shared" si="4"/>
        <v>0</v>
      </c>
      <c r="BD7" s="35">
        <v>0</v>
      </c>
      <c r="BE7" s="35">
        <v>0</v>
      </c>
      <c r="BF7" s="33" t="s">
        <v>70</v>
      </c>
      <c r="BG7" s="33" t="s">
        <v>70</v>
      </c>
      <c r="BH7" s="16" t="s">
        <v>87</v>
      </c>
      <c r="BI7" s="20" t="s">
        <v>114</v>
      </c>
    </row>
    <row r="8" spans="1:61" x14ac:dyDescent="0.2">
      <c r="A8" s="16">
        <v>12</v>
      </c>
      <c r="B8" s="20" t="s">
        <v>115</v>
      </c>
      <c r="C8" s="20" t="s">
        <v>115</v>
      </c>
      <c r="D8" s="18" t="s">
        <v>106</v>
      </c>
      <c r="E8" s="16" t="s">
        <v>116</v>
      </c>
      <c r="F8" s="20" t="s">
        <v>117</v>
      </c>
      <c r="G8" s="17" t="s">
        <v>118</v>
      </c>
      <c r="H8" s="17" t="s">
        <v>119</v>
      </c>
      <c r="I8" s="20" t="s">
        <v>120</v>
      </c>
      <c r="J8" s="20" t="s">
        <v>121</v>
      </c>
      <c r="K8" s="20" t="s">
        <v>122</v>
      </c>
      <c r="L8" s="34">
        <v>42414</v>
      </c>
      <c r="M8" s="22">
        <v>128</v>
      </c>
      <c r="N8" s="22">
        <v>8</v>
      </c>
      <c r="O8" s="22">
        <v>0</v>
      </c>
      <c r="P8" s="22">
        <v>0</v>
      </c>
      <c r="Q8" s="23">
        <v>8</v>
      </c>
      <c r="R8" s="23">
        <f t="shared" si="5"/>
        <v>136</v>
      </c>
      <c r="S8" s="22">
        <v>1</v>
      </c>
      <c r="T8" s="22">
        <v>0</v>
      </c>
      <c r="U8" s="22">
        <v>0</v>
      </c>
      <c r="V8" s="22">
        <v>0</v>
      </c>
      <c r="W8" s="22">
        <v>3</v>
      </c>
      <c r="X8" s="22">
        <v>7</v>
      </c>
      <c r="Y8" s="22">
        <v>11</v>
      </c>
      <c r="Z8" s="24">
        <f t="shared" si="6"/>
        <v>125</v>
      </c>
      <c r="AA8" s="35">
        <f t="shared" si="0"/>
        <v>80</v>
      </c>
      <c r="AB8" s="35">
        <f t="shared" si="8"/>
        <v>1825</v>
      </c>
      <c r="AC8" s="35">
        <v>10</v>
      </c>
      <c r="AD8" s="36">
        <f t="shared" si="9"/>
        <v>1915</v>
      </c>
      <c r="AE8" s="22">
        <v>3</v>
      </c>
      <c r="AF8" s="37">
        <f t="shared" si="10"/>
        <v>43.8</v>
      </c>
      <c r="AG8" s="22">
        <v>15</v>
      </c>
      <c r="AH8" s="37">
        <v>219</v>
      </c>
      <c r="AI8" s="22">
        <v>19</v>
      </c>
      <c r="AJ8" s="38">
        <f t="shared" si="12"/>
        <v>277.39999999999998</v>
      </c>
      <c r="AK8" s="29">
        <v>1</v>
      </c>
      <c r="AL8" s="38">
        <f t="shared" si="13"/>
        <v>2</v>
      </c>
      <c r="AM8" s="35">
        <v>0</v>
      </c>
      <c r="AN8" s="35">
        <f t="shared" si="14"/>
        <v>542.20000000000005</v>
      </c>
      <c r="AO8" s="35">
        <f t="shared" si="15"/>
        <v>1372.8</v>
      </c>
      <c r="AP8" s="35">
        <v>0</v>
      </c>
      <c r="AQ8" s="35">
        <f t="shared" si="7"/>
        <v>1372.8</v>
      </c>
      <c r="AR8" s="35">
        <v>1443.2</v>
      </c>
      <c r="AS8" s="35">
        <v>0</v>
      </c>
      <c r="AT8" s="39"/>
      <c r="AU8" s="35">
        <f t="shared" si="1"/>
        <v>1443.2</v>
      </c>
      <c r="AV8" s="40">
        <f t="shared" si="2"/>
        <v>70.400000000000091</v>
      </c>
      <c r="AW8" s="41" t="str">
        <f t="shared" si="3"/>
        <v/>
      </c>
      <c r="AX8" s="35">
        <v>2640.28</v>
      </c>
      <c r="AY8" s="35">
        <v>10000</v>
      </c>
      <c r="AZ8" s="35">
        <v>0</v>
      </c>
      <c r="BA8" s="35">
        <v>0</v>
      </c>
      <c r="BB8" s="35">
        <v>0</v>
      </c>
      <c r="BC8" s="42">
        <f t="shared" si="4"/>
        <v>12640.28</v>
      </c>
      <c r="BD8" s="35">
        <v>29</v>
      </c>
      <c r="BE8" s="35">
        <v>1188.75</v>
      </c>
      <c r="BF8" s="33" t="s">
        <v>87</v>
      </c>
      <c r="BG8" s="33" t="s">
        <v>87</v>
      </c>
      <c r="BH8" s="16" t="s">
        <v>87</v>
      </c>
    </row>
    <row r="9" spans="1:61" x14ac:dyDescent="0.2">
      <c r="A9" s="16">
        <v>14</v>
      </c>
      <c r="B9" s="20" t="s">
        <v>123</v>
      </c>
      <c r="C9" s="20" t="s">
        <v>124</v>
      </c>
      <c r="D9" s="18" t="s">
        <v>125</v>
      </c>
      <c r="E9" s="16" t="s">
        <v>126</v>
      </c>
      <c r="F9" s="20" t="s">
        <v>127</v>
      </c>
      <c r="G9" s="20" t="s">
        <v>128</v>
      </c>
      <c r="H9" s="20" t="s">
        <v>129</v>
      </c>
      <c r="I9" s="20" t="s">
        <v>130</v>
      </c>
      <c r="J9" s="20" t="s">
        <v>131</v>
      </c>
      <c r="K9" s="20" t="s">
        <v>132</v>
      </c>
      <c r="L9" s="34">
        <v>42422</v>
      </c>
      <c r="M9" s="22">
        <v>225</v>
      </c>
      <c r="N9" s="22">
        <v>3</v>
      </c>
      <c r="O9" s="22">
        <v>0</v>
      </c>
      <c r="P9" s="22">
        <v>1</v>
      </c>
      <c r="Q9" s="23">
        <v>4</v>
      </c>
      <c r="R9" s="23">
        <f t="shared" si="5"/>
        <v>229</v>
      </c>
      <c r="S9" s="22">
        <v>0</v>
      </c>
      <c r="T9" s="22">
        <v>0</v>
      </c>
      <c r="U9" s="22">
        <v>0</v>
      </c>
      <c r="V9" s="22">
        <v>0</v>
      </c>
      <c r="W9" s="22">
        <v>4</v>
      </c>
      <c r="X9" s="22">
        <v>10</v>
      </c>
      <c r="Y9" s="22">
        <v>14</v>
      </c>
      <c r="Z9" s="24">
        <f t="shared" si="6"/>
        <v>215</v>
      </c>
      <c r="AA9" s="35">
        <f t="shared" si="0"/>
        <v>30</v>
      </c>
      <c r="AB9" s="35">
        <f t="shared" si="8"/>
        <v>3139</v>
      </c>
      <c r="AC9" s="35">
        <v>0</v>
      </c>
      <c r="AD9" s="36">
        <f t="shared" si="9"/>
        <v>3169</v>
      </c>
      <c r="AE9" s="22">
        <v>11</v>
      </c>
      <c r="AF9" s="37">
        <f t="shared" si="10"/>
        <v>160.6</v>
      </c>
      <c r="AG9" s="22">
        <v>26</v>
      </c>
      <c r="AH9" s="37">
        <f t="shared" si="11"/>
        <v>379.59999999999997</v>
      </c>
      <c r="AI9" s="22">
        <v>39</v>
      </c>
      <c r="AJ9" s="38">
        <f t="shared" si="12"/>
        <v>569.4</v>
      </c>
      <c r="AK9" s="29">
        <v>1</v>
      </c>
      <c r="AL9" s="38">
        <f t="shared" si="13"/>
        <v>2</v>
      </c>
      <c r="AM9" s="35">
        <v>56.4</v>
      </c>
      <c r="AN9" s="35">
        <f t="shared" si="14"/>
        <v>1168</v>
      </c>
      <c r="AO9" s="35">
        <f t="shared" si="15"/>
        <v>2001</v>
      </c>
      <c r="AP9" s="35">
        <v>0</v>
      </c>
      <c r="AQ9" s="35">
        <f t="shared" si="7"/>
        <v>2001</v>
      </c>
      <c r="AR9" s="35">
        <v>2001</v>
      </c>
      <c r="AS9" s="35">
        <v>0</v>
      </c>
      <c r="AT9" s="39"/>
      <c r="AU9" s="35">
        <f t="shared" si="1"/>
        <v>2001</v>
      </c>
      <c r="AV9" s="40" t="str">
        <f t="shared" si="2"/>
        <v/>
      </c>
      <c r="AW9" s="41" t="str">
        <f t="shared" si="3"/>
        <v/>
      </c>
      <c r="AX9" s="35">
        <v>6079.1</v>
      </c>
      <c r="AY9" s="35">
        <v>65000</v>
      </c>
      <c r="AZ9" s="35">
        <v>200</v>
      </c>
      <c r="BA9" s="35">
        <v>420</v>
      </c>
      <c r="BB9" s="35">
        <v>0</v>
      </c>
      <c r="BC9" s="42">
        <f t="shared" si="4"/>
        <v>71699.100000000006</v>
      </c>
      <c r="BD9" s="35">
        <v>20</v>
      </c>
      <c r="BE9" s="35">
        <v>29.2</v>
      </c>
      <c r="BF9" s="33" t="s">
        <v>87</v>
      </c>
      <c r="BG9" s="33" t="s">
        <v>87</v>
      </c>
      <c r="BH9" s="16" t="s">
        <v>87</v>
      </c>
    </row>
    <row r="10" spans="1:61" x14ac:dyDescent="0.2">
      <c r="A10" s="16">
        <v>15</v>
      </c>
      <c r="B10" s="20" t="s">
        <v>133</v>
      </c>
      <c r="C10" s="20" t="s">
        <v>133</v>
      </c>
      <c r="D10" s="18" t="s">
        <v>134</v>
      </c>
      <c r="E10" s="16" t="s">
        <v>135</v>
      </c>
      <c r="F10" s="20" t="s">
        <v>136</v>
      </c>
      <c r="G10" s="20" t="s">
        <v>137</v>
      </c>
      <c r="H10" s="20" t="s">
        <v>138</v>
      </c>
      <c r="I10" s="20" t="s">
        <v>139</v>
      </c>
      <c r="J10" s="20" t="s">
        <v>140</v>
      </c>
      <c r="K10" s="20" t="s">
        <v>113</v>
      </c>
      <c r="L10" s="34">
        <v>42460</v>
      </c>
      <c r="M10" s="22">
        <v>158</v>
      </c>
      <c r="N10" s="22">
        <v>7</v>
      </c>
      <c r="O10" s="22">
        <v>1</v>
      </c>
      <c r="P10" s="22">
        <v>3</v>
      </c>
      <c r="Q10" s="23">
        <v>11</v>
      </c>
      <c r="R10" s="23">
        <v>169</v>
      </c>
      <c r="S10" s="22">
        <v>0</v>
      </c>
      <c r="T10" s="22">
        <v>0</v>
      </c>
      <c r="U10" s="22">
        <v>0</v>
      </c>
      <c r="V10" s="22">
        <v>0</v>
      </c>
      <c r="W10" s="22">
        <v>9</v>
      </c>
      <c r="X10" s="22">
        <v>3</v>
      </c>
      <c r="Y10" s="22">
        <v>12</v>
      </c>
      <c r="Z10" s="24">
        <f t="shared" si="6"/>
        <v>157</v>
      </c>
      <c r="AA10" s="35">
        <f t="shared" si="0"/>
        <v>70</v>
      </c>
      <c r="AB10" s="35">
        <f t="shared" si="8"/>
        <v>2292.1999999999998</v>
      </c>
      <c r="AC10" s="35">
        <v>0</v>
      </c>
      <c r="AD10" s="36">
        <f t="shared" si="9"/>
        <v>2362.1999999999998</v>
      </c>
      <c r="AE10" s="22">
        <v>1</v>
      </c>
      <c r="AF10" s="37">
        <f t="shared" si="10"/>
        <v>14.6</v>
      </c>
      <c r="AG10" s="22">
        <v>42</v>
      </c>
      <c r="AH10" s="37">
        <f t="shared" si="11"/>
        <v>613.19999999999993</v>
      </c>
      <c r="AI10" s="22">
        <v>16</v>
      </c>
      <c r="AJ10" s="38">
        <f t="shared" si="12"/>
        <v>233.6</v>
      </c>
      <c r="AK10" s="29">
        <v>2</v>
      </c>
      <c r="AL10" s="38">
        <f t="shared" si="13"/>
        <v>4</v>
      </c>
      <c r="AM10" s="35">
        <v>0</v>
      </c>
      <c r="AN10" s="35">
        <f t="shared" si="14"/>
        <v>865.4</v>
      </c>
      <c r="AO10" s="35">
        <f t="shared" si="15"/>
        <v>1496.7999999999997</v>
      </c>
      <c r="AP10" s="35">
        <v>10</v>
      </c>
      <c r="AQ10" s="35">
        <f t="shared" si="7"/>
        <v>1506.7999999999997</v>
      </c>
      <c r="AR10" s="35">
        <v>1471.6</v>
      </c>
      <c r="AS10" s="35">
        <v>0</v>
      </c>
      <c r="AT10" s="39"/>
      <c r="AU10" s="35">
        <f t="shared" si="1"/>
        <v>1471.6</v>
      </c>
      <c r="AV10" s="40" t="str">
        <f t="shared" si="2"/>
        <v/>
      </c>
      <c r="AW10" s="41">
        <f t="shared" si="3"/>
        <v>35.199999999999818</v>
      </c>
      <c r="AX10" s="35">
        <v>255.96</v>
      </c>
      <c r="AY10" s="35">
        <v>0</v>
      </c>
      <c r="AZ10" s="35">
        <v>7000</v>
      </c>
      <c r="BA10" s="35">
        <v>0</v>
      </c>
      <c r="BB10" s="35">
        <v>0</v>
      </c>
      <c r="BC10" s="42">
        <f t="shared" si="4"/>
        <v>7255.96</v>
      </c>
      <c r="BD10" s="35">
        <v>0</v>
      </c>
      <c r="BE10" s="35">
        <v>137.1</v>
      </c>
      <c r="BF10" s="33" t="s">
        <v>87</v>
      </c>
      <c r="BG10" s="33" t="s">
        <v>87</v>
      </c>
      <c r="BH10" s="16" t="s">
        <v>87</v>
      </c>
    </row>
    <row r="11" spans="1:61" x14ac:dyDescent="0.2">
      <c r="A11" s="16">
        <v>17</v>
      </c>
      <c r="B11" s="20" t="s">
        <v>141</v>
      </c>
      <c r="C11" s="20" t="s">
        <v>141</v>
      </c>
      <c r="D11" s="18" t="s">
        <v>142</v>
      </c>
      <c r="E11" s="16" t="s">
        <v>143</v>
      </c>
      <c r="F11" s="20" t="s">
        <v>144</v>
      </c>
      <c r="G11" s="20" t="s">
        <v>145</v>
      </c>
      <c r="H11" s="20" t="s">
        <v>75</v>
      </c>
      <c r="I11" s="20" t="s">
        <v>146</v>
      </c>
      <c r="J11" s="20" t="s">
        <v>147</v>
      </c>
      <c r="K11" s="20" t="s">
        <v>148</v>
      </c>
      <c r="L11" s="34">
        <v>42429</v>
      </c>
      <c r="M11" s="22">
        <v>133</v>
      </c>
      <c r="N11" s="22">
        <v>2</v>
      </c>
      <c r="O11" s="22">
        <v>0</v>
      </c>
      <c r="P11" s="22">
        <v>0</v>
      </c>
      <c r="Q11" s="23">
        <v>2</v>
      </c>
      <c r="R11" s="23">
        <f t="shared" si="5"/>
        <v>135</v>
      </c>
      <c r="S11" s="22">
        <v>0</v>
      </c>
      <c r="T11" s="22">
        <v>0</v>
      </c>
      <c r="U11" s="22">
        <v>0</v>
      </c>
      <c r="V11" s="22">
        <v>0</v>
      </c>
      <c r="W11" s="22">
        <v>13</v>
      </c>
      <c r="X11" s="22">
        <v>7</v>
      </c>
      <c r="Y11" s="22">
        <v>20</v>
      </c>
      <c r="Z11" s="24">
        <f t="shared" si="6"/>
        <v>115</v>
      </c>
      <c r="AA11" s="35">
        <f t="shared" si="0"/>
        <v>20</v>
      </c>
      <c r="AB11" s="35">
        <f t="shared" si="8"/>
        <v>1679</v>
      </c>
      <c r="AC11" s="35">
        <v>0</v>
      </c>
      <c r="AD11" s="36">
        <f t="shared" si="9"/>
        <v>1699</v>
      </c>
      <c r="AE11" s="22">
        <v>6</v>
      </c>
      <c r="AF11" s="37">
        <f t="shared" si="10"/>
        <v>87.6</v>
      </c>
      <c r="AG11" s="22">
        <v>27</v>
      </c>
      <c r="AH11" s="37">
        <f t="shared" si="11"/>
        <v>394.2</v>
      </c>
      <c r="AI11" s="22">
        <v>27</v>
      </c>
      <c r="AJ11" s="38">
        <f t="shared" si="12"/>
        <v>394.2</v>
      </c>
      <c r="AK11" s="29">
        <v>1</v>
      </c>
      <c r="AL11" s="38">
        <f t="shared" si="13"/>
        <v>2</v>
      </c>
      <c r="AM11" s="35">
        <v>0</v>
      </c>
      <c r="AN11" s="35">
        <f t="shared" si="14"/>
        <v>878</v>
      </c>
      <c r="AO11" s="35">
        <f t="shared" si="15"/>
        <v>821</v>
      </c>
      <c r="AP11" s="35">
        <v>0</v>
      </c>
      <c r="AQ11" s="35">
        <f t="shared" si="7"/>
        <v>821</v>
      </c>
      <c r="AR11" s="35">
        <v>821</v>
      </c>
      <c r="AS11" s="35">
        <v>0</v>
      </c>
      <c r="AT11" s="39"/>
      <c r="AU11" s="35">
        <f t="shared" si="1"/>
        <v>821</v>
      </c>
      <c r="AV11" s="40"/>
      <c r="AW11" s="41" t="str">
        <f t="shared" si="3"/>
        <v/>
      </c>
      <c r="AX11" s="35">
        <v>2541.39</v>
      </c>
      <c r="AY11" s="35">
        <v>0</v>
      </c>
      <c r="AZ11" s="35">
        <v>0</v>
      </c>
      <c r="BA11" s="35">
        <v>625</v>
      </c>
      <c r="BB11" s="35">
        <v>2100</v>
      </c>
      <c r="BC11" s="42">
        <f t="shared" si="4"/>
        <v>1066.3899999999999</v>
      </c>
      <c r="BD11" s="35">
        <v>25</v>
      </c>
      <c r="BE11" s="35">
        <v>95</v>
      </c>
      <c r="BF11" s="33" t="s">
        <v>70</v>
      </c>
      <c r="BG11" s="33" t="s">
        <v>70</v>
      </c>
      <c r="BH11" s="16" t="s">
        <v>87</v>
      </c>
    </row>
    <row r="12" spans="1:61" x14ac:dyDescent="0.2">
      <c r="A12" s="16">
        <v>18</v>
      </c>
      <c r="B12" s="20" t="s">
        <v>149</v>
      </c>
      <c r="C12" s="20" t="s">
        <v>149</v>
      </c>
      <c r="D12" s="18" t="s">
        <v>142</v>
      </c>
      <c r="E12" s="16" t="s">
        <v>150</v>
      </c>
      <c r="F12" s="20" t="s">
        <v>151</v>
      </c>
      <c r="G12" s="20" t="s">
        <v>152</v>
      </c>
      <c r="H12" s="20" t="s">
        <v>153</v>
      </c>
      <c r="I12" s="20" t="s">
        <v>154</v>
      </c>
      <c r="J12" s="20" t="s">
        <v>155</v>
      </c>
      <c r="K12" s="20" t="s">
        <v>132</v>
      </c>
      <c r="L12" s="34">
        <v>42511</v>
      </c>
      <c r="M12" s="22">
        <v>44</v>
      </c>
      <c r="N12" s="22">
        <v>0</v>
      </c>
      <c r="O12" s="22">
        <v>0</v>
      </c>
      <c r="P12" s="22">
        <v>0</v>
      </c>
      <c r="Q12" s="23">
        <v>0</v>
      </c>
      <c r="R12" s="23">
        <f t="shared" si="5"/>
        <v>44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2</v>
      </c>
      <c r="Y12" s="22">
        <v>2</v>
      </c>
      <c r="Z12" s="24">
        <f t="shared" si="6"/>
        <v>42</v>
      </c>
      <c r="AA12" s="35">
        <f t="shared" si="0"/>
        <v>0</v>
      </c>
      <c r="AB12" s="35">
        <f t="shared" si="8"/>
        <v>613.19999999999993</v>
      </c>
      <c r="AC12" s="35">
        <v>0</v>
      </c>
      <c r="AD12" s="36">
        <f t="shared" si="9"/>
        <v>613.19999999999993</v>
      </c>
      <c r="AE12" s="22">
        <v>0</v>
      </c>
      <c r="AF12" s="37">
        <f t="shared" si="10"/>
        <v>0</v>
      </c>
      <c r="AG12" s="22">
        <v>0</v>
      </c>
      <c r="AH12" s="37">
        <f t="shared" si="11"/>
        <v>0</v>
      </c>
      <c r="AI12" s="22">
        <v>7</v>
      </c>
      <c r="AJ12" s="38">
        <f t="shared" si="12"/>
        <v>102.2</v>
      </c>
      <c r="AK12" s="29">
        <v>0</v>
      </c>
      <c r="AL12" s="38">
        <f t="shared" si="13"/>
        <v>0</v>
      </c>
      <c r="AM12" s="35">
        <v>1.8</v>
      </c>
      <c r="AN12" s="35">
        <f t="shared" si="14"/>
        <v>104</v>
      </c>
      <c r="AO12" s="35">
        <f t="shared" si="15"/>
        <v>509.19999999999993</v>
      </c>
      <c r="AP12" s="35">
        <v>30</v>
      </c>
      <c r="AQ12" s="35">
        <f t="shared" si="7"/>
        <v>539.19999999999993</v>
      </c>
      <c r="AR12" s="35">
        <v>511</v>
      </c>
      <c r="AS12" s="35">
        <v>0</v>
      </c>
      <c r="AT12" s="39"/>
      <c r="AU12" s="35">
        <f t="shared" si="1"/>
        <v>511</v>
      </c>
      <c r="AV12" s="40" t="str">
        <f t="shared" si="2"/>
        <v/>
      </c>
      <c r="AW12" s="41">
        <f t="shared" si="3"/>
        <v>28.199999999999932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42">
        <f t="shared" si="4"/>
        <v>0</v>
      </c>
      <c r="BD12" s="35">
        <v>25</v>
      </c>
      <c r="BE12" s="35">
        <v>0</v>
      </c>
      <c r="BF12" s="33" t="s">
        <v>70</v>
      </c>
      <c r="BG12" s="33" t="s">
        <v>70</v>
      </c>
      <c r="BH12" s="16" t="s">
        <v>70</v>
      </c>
      <c r="BI12" s="20" t="s">
        <v>156</v>
      </c>
    </row>
    <row r="13" spans="1:61" x14ac:dyDescent="0.2">
      <c r="A13" s="16">
        <v>22</v>
      </c>
      <c r="B13" s="20" t="s">
        <v>157</v>
      </c>
      <c r="C13" s="20" t="s">
        <v>157</v>
      </c>
      <c r="D13" s="18" t="s">
        <v>158</v>
      </c>
      <c r="E13" s="16" t="s">
        <v>159</v>
      </c>
      <c r="F13" s="20" t="s">
        <v>160</v>
      </c>
      <c r="G13" s="20" t="s">
        <v>161</v>
      </c>
      <c r="I13" s="43" t="s">
        <v>162</v>
      </c>
      <c r="J13" s="20" t="s">
        <v>163</v>
      </c>
      <c r="K13" s="20" t="s">
        <v>164</v>
      </c>
      <c r="L13" s="34">
        <v>42495</v>
      </c>
      <c r="M13" s="22">
        <v>17</v>
      </c>
      <c r="N13" s="22">
        <v>0</v>
      </c>
      <c r="O13" s="22">
        <v>0</v>
      </c>
      <c r="P13" s="22">
        <v>0</v>
      </c>
      <c r="Q13" s="23">
        <v>0</v>
      </c>
      <c r="R13" s="23">
        <f t="shared" si="5"/>
        <v>17</v>
      </c>
      <c r="S13" s="22">
        <v>0</v>
      </c>
      <c r="T13" s="22">
        <v>0</v>
      </c>
      <c r="U13" s="22">
        <v>0</v>
      </c>
      <c r="V13" s="22">
        <v>0</v>
      </c>
      <c r="W13" s="22">
        <v>4</v>
      </c>
      <c r="X13" s="22">
        <v>1</v>
      </c>
      <c r="Y13" s="22">
        <v>5</v>
      </c>
      <c r="Z13" s="24">
        <f t="shared" si="6"/>
        <v>12</v>
      </c>
      <c r="AA13" s="35">
        <f t="shared" si="0"/>
        <v>0</v>
      </c>
      <c r="AB13" s="35">
        <f t="shared" si="8"/>
        <v>175.2</v>
      </c>
      <c r="AC13" s="35">
        <v>0</v>
      </c>
      <c r="AD13" s="36">
        <f t="shared" si="9"/>
        <v>175.2</v>
      </c>
      <c r="AE13" s="22"/>
      <c r="AF13" s="37">
        <f t="shared" si="10"/>
        <v>0</v>
      </c>
      <c r="AG13" s="22">
        <v>1</v>
      </c>
      <c r="AH13" s="37">
        <f t="shared" si="11"/>
        <v>14.6</v>
      </c>
      <c r="AI13" s="22">
        <v>0</v>
      </c>
      <c r="AJ13" s="38">
        <f t="shared" si="12"/>
        <v>0</v>
      </c>
      <c r="AK13" s="29">
        <v>0</v>
      </c>
      <c r="AL13" s="38">
        <f t="shared" si="13"/>
        <v>0</v>
      </c>
      <c r="AM13" s="35">
        <v>0</v>
      </c>
      <c r="AN13" s="35">
        <f t="shared" si="14"/>
        <v>14.6</v>
      </c>
      <c r="AO13" s="35">
        <f t="shared" si="15"/>
        <v>160.6</v>
      </c>
      <c r="AP13" s="35">
        <v>20</v>
      </c>
      <c r="AQ13" s="35">
        <f t="shared" si="7"/>
        <v>180.6</v>
      </c>
      <c r="AR13" s="35">
        <v>100</v>
      </c>
      <c r="AS13" s="35">
        <v>60.6</v>
      </c>
      <c r="AT13" s="39">
        <v>42636</v>
      </c>
      <c r="AU13" s="35">
        <f t="shared" si="1"/>
        <v>160.6</v>
      </c>
      <c r="AV13" s="40" t="str">
        <f t="shared" si="2"/>
        <v/>
      </c>
      <c r="AW13" s="41">
        <f t="shared" si="3"/>
        <v>20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42">
        <f t="shared" si="4"/>
        <v>0</v>
      </c>
      <c r="BD13" s="35">
        <v>0</v>
      </c>
      <c r="BE13" s="35">
        <v>0</v>
      </c>
      <c r="BI13" s="20" t="s">
        <v>165</v>
      </c>
    </row>
    <row r="14" spans="1:61" x14ac:dyDescent="0.2">
      <c r="A14" s="16">
        <v>25</v>
      </c>
      <c r="B14" s="20" t="s">
        <v>166</v>
      </c>
      <c r="C14" s="20" t="s">
        <v>167</v>
      </c>
      <c r="D14" s="18" t="s">
        <v>168</v>
      </c>
      <c r="E14" s="16" t="s">
        <v>169</v>
      </c>
      <c r="F14" s="20" t="s">
        <v>170</v>
      </c>
      <c r="G14" s="20" t="s">
        <v>171</v>
      </c>
      <c r="H14" s="20" t="s">
        <v>172</v>
      </c>
      <c r="I14" s="20" t="s">
        <v>173</v>
      </c>
      <c r="J14" s="20" t="s">
        <v>174</v>
      </c>
      <c r="K14" s="20" t="s">
        <v>86</v>
      </c>
      <c r="L14" s="34">
        <v>42412</v>
      </c>
      <c r="M14" s="22">
        <v>22</v>
      </c>
      <c r="N14" s="22">
        <v>0</v>
      </c>
      <c r="O14" s="22">
        <v>0</v>
      </c>
      <c r="P14" s="22">
        <v>0</v>
      </c>
      <c r="Q14" s="23">
        <v>0</v>
      </c>
      <c r="R14" s="23">
        <f t="shared" si="5"/>
        <v>22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4">
        <f t="shared" si="6"/>
        <v>22</v>
      </c>
      <c r="AA14" s="35">
        <f t="shared" si="0"/>
        <v>0</v>
      </c>
      <c r="AB14" s="35">
        <f t="shared" si="8"/>
        <v>321.2</v>
      </c>
      <c r="AC14" s="35">
        <v>0</v>
      </c>
      <c r="AD14" s="36">
        <f t="shared" si="9"/>
        <v>321.2</v>
      </c>
      <c r="AE14" s="22">
        <v>3</v>
      </c>
      <c r="AF14" s="37">
        <f t="shared" si="10"/>
        <v>43.8</v>
      </c>
      <c r="AG14" s="22">
        <v>1</v>
      </c>
      <c r="AH14" s="37">
        <f t="shared" si="11"/>
        <v>14.6</v>
      </c>
      <c r="AI14" s="22">
        <v>8</v>
      </c>
      <c r="AJ14" s="38">
        <f t="shared" si="12"/>
        <v>116.8</v>
      </c>
      <c r="AK14" s="29">
        <v>1</v>
      </c>
      <c r="AL14" s="38">
        <f t="shared" si="13"/>
        <v>2</v>
      </c>
      <c r="AM14" s="35">
        <v>0</v>
      </c>
      <c r="AN14" s="35">
        <f t="shared" si="14"/>
        <v>177.2</v>
      </c>
      <c r="AO14" s="35">
        <f t="shared" si="15"/>
        <v>144</v>
      </c>
      <c r="AP14" s="35">
        <v>0</v>
      </c>
      <c r="AQ14" s="35">
        <f t="shared" si="7"/>
        <v>144</v>
      </c>
      <c r="AR14" s="35">
        <v>140</v>
      </c>
      <c r="AS14" s="35">
        <v>0</v>
      </c>
      <c r="AT14" s="39"/>
      <c r="AU14" s="35">
        <f t="shared" si="1"/>
        <v>140</v>
      </c>
      <c r="AV14" s="40" t="str">
        <f t="shared" si="2"/>
        <v/>
      </c>
      <c r="AW14" s="41">
        <f t="shared" si="3"/>
        <v>4</v>
      </c>
      <c r="AX14" s="35">
        <v>747.8</v>
      </c>
      <c r="AY14" s="35">
        <v>55000</v>
      </c>
      <c r="AZ14" s="35">
        <v>2500</v>
      </c>
      <c r="BA14" s="35">
        <v>0</v>
      </c>
      <c r="BB14" s="35">
        <v>0</v>
      </c>
      <c r="BC14" s="42">
        <f t="shared" si="4"/>
        <v>58247.8</v>
      </c>
      <c r="BD14" s="35">
        <v>8</v>
      </c>
      <c r="BE14" s="35">
        <v>0</v>
      </c>
      <c r="BF14" s="33" t="s">
        <v>175</v>
      </c>
      <c r="BG14" s="33" t="s">
        <v>70</v>
      </c>
      <c r="BH14" s="16" t="s">
        <v>87</v>
      </c>
    </row>
    <row r="15" spans="1:61" x14ac:dyDescent="0.2">
      <c r="A15" s="16">
        <v>27</v>
      </c>
      <c r="B15" s="20" t="s">
        <v>176</v>
      </c>
      <c r="C15" s="20" t="s">
        <v>176</v>
      </c>
      <c r="D15" s="18" t="s">
        <v>177</v>
      </c>
      <c r="E15" s="16" t="s">
        <v>178</v>
      </c>
      <c r="F15" s="20" t="s">
        <v>179</v>
      </c>
      <c r="G15" s="20" t="s">
        <v>180</v>
      </c>
      <c r="H15" s="20" t="s">
        <v>181</v>
      </c>
      <c r="I15" s="20" t="s">
        <v>182</v>
      </c>
      <c r="J15" s="20" t="s">
        <v>183</v>
      </c>
      <c r="K15" s="20" t="s">
        <v>184</v>
      </c>
      <c r="L15" s="34">
        <v>42410</v>
      </c>
      <c r="M15" s="22">
        <v>37</v>
      </c>
      <c r="N15" s="22">
        <v>1</v>
      </c>
      <c r="O15" s="22">
        <v>0</v>
      </c>
      <c r="P15" s="22">
        <v>0</v>
      </c>
      <c r="Q15" s="23">
        <v>1</v>
      </c>
      <c r="R15" s="23">
        <f t="shared" si="5"/>
        <v>38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3</v>
      </c>
      <c r="Y15" s="22">
        <v>3</v>
      </c>
      <c r="Z15" s="24">
        <f t="shared" si="6"/>
        <v>35</v>
      </c>
      <c r="AA15" s="35">
        <f t="shared" si="0"/>
        <v>10</v>
      </c>
      <c r="AB15" s="35">
        <f t="shared" si="8"/>
        <v>511</v>
      </c>
      <c r="AC15" s="35">
        <v>0</v>
      </c>
      <c r="AD15" s="36">
        <f t="shared" si="9"/>
        <v>521</v>
      </c>
      <c r="AE15" s="22">
        <v>0</v>
      </c>
      <c r="AF15" s="37">
        <f t="shared" si="10"/>
        <v>0</v>
      </c>
      <c r="AG15" s="22">
        <v>8</v>
      </c>
      <c r="AH15" s="37">
        <f t="shared" si="11"/>
        <v>116.8</v>
      </c>
      <c r="AI15" s="22">
        <v>4</v>
      </c>
      <c r="AJ15" s="38">
        <f t="shared" si="12"/>
        <v>58.4</v>
      </c>
      <c r="AK15" s="29">
        <v>0</v>
      </c>
      <c r="AL15" s="38">
        <f t="shared" si="13"/>
        <v>0</v>
      </c>
      <c r="AM15" s="35">
        <v>0</v>
      </c>
      <c r="AN15" s="35">
        <f t="shared" si="14"/>
        <v>175.2</v>
      </c>
      <c r="AO15" s="35">
        <f t="shared" si="15"/>
        <v>345.8</v>
      </c>
      <c r="AP15" s="35">
        <v>0</v>
      </c>
      <c r="AQ15" s="35">
        <f t="shared" si="7"/>
        <v>345.8</v>
      </c>
      <c r="AR15" s="35">
        <v>331.2</v>
      </c>
      <c r="AS15" s="35">
        <v>0</v>
      </c>
      <c r="AT15" s="39"/>
      <c r="AU15" s="35">
        <f t="shared" si="1"/>
        <v>331.2</v>
      </c>
      <c r="AV15" s="40" t="str">
        <f t="shared" si="2"/>
        <v/>
      </c>
      <c r="AW15" s="41">
        <f t="shared" si="3"/>
        <v>14.600000000000023</v>
      </c>
      <c r="AX15" s="35">
        <v>98.25</v>
      </c>
      <c r="AY15" s="35">
        <v>0</v>
      </c>
      <c r="AZ15" s="35">
        <v>0</v>
      </c>
      <c r="BA15" s="35">
        <v>0</v>
      </c>
      <c r="BB15" s="35">
        <v>0</v>
      </c>
      <c r="BC15" s="42">
        <f t="shared" si="4"/>
        <v>98.25</v>
      </c>
      <c r="BD15" s="35">
        <v>35</v>
      </c>
      <c r="BE15" s="35">
        <v>21.65</v>
      </c>
      <c r="BF15" s="33" t="s">
        <v>87</v>
      </c>
      <c r="BG15" s="33" t="s">
        <v>87</v>
      </c>
      <c r="BH15" s="16" t="s">
        <v>87</v>
      </c>
    </row>
    <row r="16" spans="1:61" x14ac:dyDescent="0.2">
      <c r="A16" s="16">
        <v>28</v>
      </c>
      <c r="B16" s="20" t="s">
        <v>185</v>
      </c>
      <c r="C16" s="20" t="s">
        <v>185</v>
      </c>
      <c r="D16" s="18" t="s">
        <v>186</v>
      </c>
      <c r="E16" s="16" t="s">
        <v>187</v>
      </c>
      <c r="F16" s="20" t="s">
        <v>119</v>
      </c>
      <c r="G16" s="20" t="s">
        <v>188</v>
      </c>
      <c r="H16" s="20" t="s">
        <v>189</v>
      </c>
      <c r="I16" s="20" t="s">
        <v>190</v>
      </c>
      <c r="J16" s="20" t="s">
        <v>191</v>
      </c>
      <c r="K16" s="20" t="s">
        <v>192</v>
      </c>
      <c r="L16" s="34">
        <v>42426</v>
      </c>
      <c r="M16" s="22">
        <v>24</v>
      </c>
      <c r="N16" s="22">
        <v>1</v>
      </c>
      <c r="O16" s="22">
        <v>0</v>
      </c>
      <c r="P16" s="22">
        <v>0</v>
      </c>
      <c r="Q16" s="23">
        <v>1</v>
      </c>
      <c r="R16" s="23">
        <f t="shared" si="5"/>
        <v>25</v>
      </c>
      <c r="S16" s="22">
        <v>1</v>
      </c>
      <c r="T16" s="22">
        <v>0</v>
      </c>
      <c r="U16" s="22">
        <v>0</v>
      </c>
      <c r="V16" s="22">
        <v>0</v>
      </c>
      <c r="W16" s="22">
        <v>1</v>
      </c>
      <c r="X16" s="22">
        <v>1</v>
      </c>
      <c r="Y16" s="22">
        <v>3</v>
      </c>
      <c r="Z16" s="24">
        <f t="shared" si="6"/>
        <v>22</v>
      </c>
      <c r="AA16" s="35">
        <f t="shared" si="0"/>
        <v>10</v>
      </c>
      <c r="AB16" s="35">
        <f t="shared" si="8"/>
        <v>321.2</v>
      </c>
      <c r="AC16" s="35">
        <v>0</v>
      </c>
      <c r="AD16" s="36">
        <f t="shared" si="9"/>
        <v>331.2</v>
      </c>
      <c r="AE16" s="22">
        <v>0</v>
      </c>
      <c r="AF16" s="37">
        <f t="shared" si="10"/>
        <v>0</v>
      </c>
      <c r="AG16" s="22">
        <v>7</v>
      </c>
      <c r="AH16" s="37">
        <f t="shared" si="11"/>
        <v>102.2</v>
      </c>
      <c r="AI16" s="22">
        <v>0</v>
      </c>
      <c r="AJ16" s="38">
        <f t="shared" si="12"/>
        <v>0</v>
      </c>
      <c r="AK16" s="29">
        <v>0</v>
      </c>
      <c r="AL16" s="38">
        <f t="shared" si="13"/>
        <v>0</v>
      </c>
      <c r="AM16" s="35">
        <v>40.799999999999997</v>
      </c>
      <c r="AN16" s="35">
        <f t="shared" si="14"/>
        <v>143</v>
      </c>
      <c r="AO16" s="35">
        <f t="shared" si="15"/>
        <v>188.2</v>
      </c>
      <c r="AP16" s="35">
        <v>0</v>
      </c>
      <c r="AQ16" s="35">
        <f t="shared" si="7"/>
        <v>188.2</v>
      </c>
      <c r="AR16" s="35">
        <v>188.2</v>
      </c>
      <c r="AS16" s="35">
        <v>0</v>
      </c>
      <c r="AT16" s="39"/>
      <c r="AU16" s="35">
        <f t="shared" si="1"/>
        <v>188.2</v>
      </c>
      <c r="AV16" s="40" t="str">
        <f t="shared" si="2"/>
        <v/>
      </c>
      <c r="AW16" s="41" t="str">
        <f t="shared" si="3"/>
        <v/>
      </c>
      <c r="AX16" s="35">
        <v>4592.79</v>
      </c>
      <c r="AY16" s="35">
        <v>0</v>
      </c>
      <c r="AZ16" s="35">
        <v>0</v>
      </c>
      <c r="BA16" s="35">
        <v>0</v>
      </c>
      <c r="BB16" s="35">
        <v>0</v>
      </c>
      <c r="BC16" s="42">
        <f t="shared" si="4"/>
        <v>4592.79</v>
      </c>
      <c r="BD16" s="35">
        <v>34</v>
      </c>
      <c r="BE16" s="35">
        <v>0</v>
      </c>
      <c r="BF16" s="33" t="s">
        <v>70</v>
      </c>
      <c r="BG16" s="33" t="s">
        <v>70</v>
      </c>
      <c r="BH16" s="16" t="s">
        <v>87</v>
      </c>
    </row>
    <row r="17" spans="1:61" x14ac:dyDescent="0.2">
      <c r="A17" s="16">
        <v>30</v>
      </c>
      <c r="B17" s="20" t="s">
        <v>193</v>
      </c>
      <c r="C17" s="20" t="s">
        <v>194</v>
      </c>
      <c r="D17" s="18" t="s">
        <v>186</v>
      </c>
      <c r="E17" s="16" t="s">
        <v>195</v>
      </c>
      <c r="I17" s="20" t="s">
        <v>196</v>
      </c>
      <c r="J17" s="20" t="s">
        <v>197</v>
      </c>
      <c r="K17" s="20" t="s">
        <v>198</v>
      </c>
      <c r="M17" s="22">
        <v>10</v>
      </c>
      <c r="N17" s="22"/>
      <c r="O17" s="22"/>
      <c r="P17" s="22"/>
      <c r="Q17" s="23"/>
      <c r="R17" s="23">
        <f t="shared" si="5"/>
        <v>10</v>
      </c>
      <c r="S17" s="22"/>
      <c r="T17" s="22"/>
      <c r="U17" s="22"/>
      <c r="V17" s="22"/>
      <c r="W17" s="22"/>
      <c r="X17" s="22"/>
      <c r="Y17" s="22"/>
      <c r="Z17" s="24">
        <f t="shared" si="6"/>
        <v>10</v>
      </c>
      <c r="AA17" s="35">
        <f t="shared" si="0"/>
        <v>0</v>
      </c>
      <c r="AB17" s="35">
        <f t="shared" si="8"/>
        <v>146</v>
      </c>
      <c r="AC17" s="35">
        <v>0</v>
      </c>
      <c r="AD17" s="36">
        <f t="shared" si="9"/>
        <v>146</v>
      </c>
      <c r="AE17" s="22"/>
      <c r="AF17" s="37">
        <f t="shared" si="10"/>
        <v>0</v>
      </c>
      <c r="AG17" s="22"/>
      <c r="AH17" s="37">
        <f t="shared" si="11"/>
        <v>0</v>
      </c>
      <c r="AI17" s="22">
        <v>1</v>
      </c>
      <c r="AJ17" s="38">
        <f t="shared" si="12"/>
        <v>14.6</v>
      </c>
      <c r="AK17" s="29">
        <v>0</v>
      </c>
      <c r="AL17" s="38">
        <f t="shared" si="13"/>
        <v>0</v>
      </c>
      <c r="AM17" s="35">
        <v>0</v>
      </c>
      <c r="AN17" s="35">
        <f t="shared" si="14"/>
        <v>14.6</v>
      </c>
      <c r="AO17" s="35">
        <f t="shared" si="15"/>
        <v>131.4</v>
      </c>
      <c r="AP17" s="35">
        <v>0</v>
      </c>
      <c r="AQ17" s="35">
        <f t="shared" si="7"/>
        <v>131.4</v>
      </c>
      <c r="AR17" s="35">
        <v>0</v>
      </c>
      <c r="AS17" s="35">
        <v>0</v>
      </c>
      <c r="AT17" s="39"/>
      <c r="AU17" s="35">
        <f t="shared" si="1"/>
        <v>0</v>
      </c>
      <c r="AV17" s="40" t="str">
        <f t="shared" si="2"/>
        <v/>
      </c>
      <c r="AW17" s="41">
        <f t="shared" si="3"/>
        <v>131.4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42">
        <f t="shared" si="4"/>
        <v>0</v>
      </c>
      <c r="BD17" s="35">
        <v>0</v>
      </c>
      <c r="BE17" s="35">
        <v>0</v>
      </c>
      <c r="BI17" s="20" t="s">
        <v>199</v>
      </c>
    </row>
    <row r="18" spans="1:61" x14ac:dyDescent="0.2">
      <c r="A18" s="16">
        <v>32</v>
      </c>
      <c r="B18" s="20" t="s">
        <v>200</v>
      </c>
      <c r="C18" s="20" t="s">
        <v>200</v>
      </c>
      <c r="D18" s="18" t="s">
        <v>201</v>
      </c>
      <c r="E18" s="16" t="s">
        <v>202</v>
      </c>
      <c r="F18" s="20" t="s">
        <v>203</v>
      </c>
      <c r="G18" s="20" t="s">
        <v>204</v>
      </c>
      <c r="H18" s="20" t="s">
        <v>205</v>
      </c>
      <c r="I18" s="20" t="s">
        <v>206</v>
      </c>
      <c r="J18" s="20" t="s">
        <v>207</v>
      </c>
      <c r="K18" s="20" t="s">
        <v>86</v>
      </c>
      <c r="L18" s="34">
        <v>42429</v>
      </c>
      <c r="M18" s="22">
        <v>138</v>
      </c>
      <c r="N18" s="22">
        <v>6</v>
      </c>
      <c r="O18" s="22">
        <v>0</v>
      </c>
      <c r="P18" s="22">
        <v>0</v>
      </c>
      <c r="Q18" s="23">
        <v>6</v>
      </c>
      <c r="R18" s="23">
        <f t="shared" si="5"/>
        <v>144</v>
      </c>
      <c r="S18" s="22">
        <v>0</v>
      </c>
      <c r="T18" s="22">
        <v>0</v>
      </c>
      <c r="U18" s="22">
        <v>0</v>
      </c>
      <c r="V18" s="22">
        <v>0</v>
      </c>
      <c r="W18" s="22">
        <v>28</v>
      </c>
      <c r="X18" s="22">
        <v>1</v>
      </c>
      <c r="Y18" s="22">
        <v>29</v>
      </c>
      <c r="Z18" s="24">
        <f t="shared" si="6"/>
        <v>115</v>
      </c>
      <c r="AA18" s="35">
        <f t="shared" si="0"/>
        <v>60</v>
      </c>
      <c r="AB18" s="35">
        <f t="shared" si="8"/>
        <v>1679</v>
      </c>
      <c r="AC18" s="35">
        <v>23.6</v>
      </c>
      <c r="AD18" s="36">
        <f t="shared" si="9"/>
        <v>1762.6</v>
      </c>
      <c r="AE18" s="22">
        <v>4</v>
      </c>
      <c r="AF18" s="37">
        <f t="shared" si="10"/>
        <v>58.4</v>
      </c>
      <c r="AG18" s="22">
        <v>10</v>
      </c>
      <c r="AH18" s="37">
        <f t="shared" si="11"/>
        <v>146</v>
      </c>
      <c r="AI18" s="22">
        <v>29</v>
      </c>
      <c r="AJ18" s="38">
        <f t="shared" si="12"/>
        <v>423.4</v>
      </c>
      <c r="AK18" s="29">
        <v>1</v>
      </c>
      <c r="AL18" s="38">
        <f t="shared" si="13"/>
        <v>2</v>
      </c>
      <c r="AM18" s="35">
        <v>0</v>
      </c>
      <c r="AN18" s="35">
        <f t="shared" si="14"/>
        <v>629.79999999999995</v>
      </c>
      <c r="AO18" s="35">
        <f t="shared" si="15"/>
        <v>1132.8</v>
      </c>
      <c r="AP18" s="35">
        <v>0</v>
      </c>
      <c r="AQ18" s="35">
        <f t="shared" si="7"/>
        <v>1132.8</v>
      </c>
      <c r="AR18" s="35">
        <v>1149.5999999999999</v>
      </c>
      <c r="AS18" s="35">
        <v>0</v>
      </c>
      <c r="AT18" s="39"/>
      <c r="AU18" s="35">
        <f t="shared" si="1"/>
        <v>1149.5999999999999</v>
      </c>
      <c r="AV18" s="40">
        <f t="shared" si="2"/>
        <v>16.799999999999955</v>
      </c>
      <c r="AW18" s="41" t="str">
        <f t="shared" si="3"/>
        <v/>
      </c>
      <c r="AX18" s="35">
        <v>1292.6600000000001</v>
      </c>
      <c r="AY18" s="35">
        <v>23432.51</v>
      </c>
      <c r="AZ18" s="35">
        <v>0</v>
      </c>
      <c r="BA18" s="35">
        <v>0</v>
      </c>
      <c r="BB18" s="35">
        <v>0</v>
      </c>
      <c r="BC18" s="42">
        <f t="shared" si="4"/>
        <v>24725.17</v>
      </c>
      <c r="BD18" s="35">
        <v>23</v>
      </c>
      <c r="BE18" s="35">
        <v>0</v>
      </c>
      <c r="BF18" s="33" t="s">
        <v>70</v>
      </c>
      <c r="BG18" s="33" t="s">
        <v>70</v>
      </c>
      <c r="BH18" s="16" t="s">
        <v>87</v>
      </c>
    </row>
    <row r="19" spans="1:61" x14ac:dyDescent="0.2">
      <c r="A19" s="16">
        <v>34</v>
      </c>
      <c r="B19" s="20" t="s">
        <v>208</v>
      </c>
      <c r="C19" s="20" t="s">
        <v>208</v>
      </c>
      <c r="D19" s="18" t="s">
        <v>201</v>
      </c>
      <c r="E19" s="16" t="s">
        <v>209</v>
      </c>
      <c r="F19" s="20" t="s">
        <v>210</v>
      </c>
      <c r="G19" s="20" t="s">
        <v>211</v>
      </c>
      <c r="H19" s="20" t="s">
        <v>212</v>
      </c>
      <c r="I19" s="20" t="s">
        <v>213</v>
      </c>
      <c r="J19" s="20" t="s">
        <v>214</v>
      </c>
      <c r="K19" s="20" t="s">
        <v>192</v>
      </c>
      <c r="L19" s="34">
        <v>42490</v>
      </c>
      <c r="M19" s="22">
        <v>77</v>
      </c>
      <c r="N19" s="22">
        <v>0</v>
      </c>
      <c r="O19" s="22">
        <v>1</v>
      </c>
      <c r="P19" s="22">
        <v>0</v>
      </c>
      <c r="Q19" s="23">
        <v>1</v>
      </c>
      <c r="R19" s="23">
        <f t="shared" si="5"/>
        <v>78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3</v>
      </c>
      <c r="Y19" s="22">
        <v>3</v>
      </c>
      <c r="Z19" s="24">
        <f t="shared" si="6"/>
        <v>75</v>
      </c>
      <c r="AA19" s="35">
        <f t="shared" si="0"/>
        <v>0</v>
      </c>
      <c r="AB19" s="35">
        <f t="shared" si="8"/>
        <v>1095</v>
      </c>
      <c r="AC19" s="35">
        <v>0</v>
      </c>
      <c r="AD19" s="36">
        <f t="shared" si="9"/>
        <v>1095</v>
      </c>
      <c r="AE19" s="22">
        <v>5</v>
      </c>
      <c r="AF19" s="37">
        <f t="shared" si="10"/>
        <v>73</v>
      </c>
      <c r="AG19" s="22">
        <v>16</v>
      </c>
      <c r="AH19" s="37">
        <f t="shared" si="11"/>
        <v>233.6</v>
      </c>
      <c r="AI19" s="22">
        <v>8</v>
      </c>
      <c r="AJ19" s="38">
        <f t="shared" si="12"/>
        <v>116.8</v>
      </c>
      <c r="AK19" s="29">
        <v>2</v>
      </c>
      <c r="AL19" s="38">
        <f t="shared" si="13"/>
        <v>4</v>
      </c>
      <c r="AM19" s="35">
        <v>0</v>
      </c>
      <c r="AN19" s="35">
        <f t="shared" si="14"/>
        <v>427.40000000000003</v>
      </c>
      <c r="AO19" s="35">
        <f t="shared" si="15"/>
        <v>667.59999999999991</v>
      </c>
      <c r="AP19" s="35">
        <v>20</v>
      </c>
      <c r="AQ19" s="35">
        <f t="shared" si="7"/>
        <v>687.59999999999991</v>
      </c>
      <c r="AR19" s="35">
        <v>687.6</v>
      </c>
      <c r="AS19" s="35">
        <v>0</v>
      </c>
      <c r="AT19" s="39"/>
      <c r="AU19" s="35">
        <f t="shared" si="1"/>
        <v>687.6</v>
      </c>
      <c r="AV19" s="40">
        <f t="shared" si="2"/>
        <v>1.1368683772161603E-13</v>
      </c>
      <c r="AW19" s="41" t="str">
        <f t="shared" si="3"/>
        <v/>
      </c>
      <c r="AX19" s="35">
        <v>4633.2</v>
      </c>
      <c r="AY19" s="35">
        <v>19787.509999999998</v>
      </c>
      <c r="AZ19" s="35">
        <v>5000</v>
      </c>
      <c r="BA19" s="35">
        <v>0</v>
      </c>
      <c r="BB19" s="35">
        <v>0</v>
      </c>
      <c r="BC19" s="42">
        <f t="shared" si="4"/>
        <v>29420.71</v>
      </c>
      <c r="BD19" s="35">
        <v>25</v>
      </c>
      <c r="BE19" s="35">
        <v>32.85</v>
      </c>
      <c r="BF19" s="33" t="s">
        <v>70</v>
      </c>
      <c r="BG19" s="33" t="s">
        <v>70</v>
      </c>
      <c r="BH19" s="16" t="s">
        <v>87</v>
      </c>
      <c r="BI19" s="45"/>
    </row>
    <row r="20" spans="1:61" x14ac:dyDescent="0.2">
      <c r="A20" s="16">
        <v>38</v>
      </c>
      <c r="B20" s="20" t="s">
        <v>215</v>
      </c>
      <c r="C20" s="20" t="s">
        <v>215</v>
      </c>
      <c r="D20" s="18" t="s">
        <v>216</v>
      </c>
      <c r="E20" s="16" t="s">
        <v>217</v>
      </c>
      <c r="F20" s="20" t="s">
        <v>218</v>
      </c>
      <c r="G20" s="20" t="s">
        <v>219</v>
      </c>
      <c r="H20" s="20" t="s">
        <v>220</v>
      </c>
      <c r="I20" s="20" t="s">
        <v>221</v>
      </c>
      <c r="J20" s="20" t="s">
        <v>222</v>
      </c>
      <c r="K20" s="20" t="s">
        <v>164</v>
      </c>
      <c r="L20" s="34">
        <v>42422</v>
      </c>
      <c r="M20" s="22">
        <v>29</v>
      </c>
      <c r="N20" s="22">
        <v>1</v>
      </c>
      <c r="O20" s="22">
        <v>0</v>
      </c>
      <c r="P20" s="22">
        <v>0</v>
      </c>
      <c r="Q20" s="23">
        <v>1</v>
      </c>
      <c r="R20" s="23">
        <f t="shared" si="5"/>
        <v>30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4">
        <f t="shared" si="6"/>
        <v>30</v>
      </c>
      <c r="AA20" s="35">
        <f t="shared" si="0"/>
        <v>10</v>
      </c>
      <c r="AB20" s="35">
        <f t="shared" si="8"/>
        <v>438</v>
      </c>
      <c r="AC20" s="35">
        <v>0</v>
      </c>
      <c r="AD20" s="36">
        <f t="shared" si="9"/>
        <v>448</v>
      </c>
      <c r="AE20" s="22">
        <v>2</v>
      </c>
      <c r="AF20" s="37">
        <f t="shared" si="10"/>
        <v>29.2</v>
      </c>
      <c r="AG20" s="22">
        <v>3</v>
      </c>
      <c r="AH20" s="37">
        <f t="shared" si="11"/>
        <v>43.8</v>
      </c>
      <c r="AI20" s="22">
        <v>9</v>
      </c>
      <c r="AJ20" s="38">
        <f t="shared" si="12"/>
        <v>131.4</v>
      </c>
      <c r="AK20" s="29">
        <v>0</v>
      </c>
      <c r="AL20" s="38">
        <f t="shared" si="13"/>
        <v>0</v>
      </c>
      <c r="AM20" s="35">
        <v>14.5</v>
      </c>
      <c r="AN20" s="35">
        <f t="shared" si="14"/>
        <v>218.9</v>
      </c>
      <c r="AO20" s="35">
        <f t="shared" si="15"/>
        <v>229.1</v>
      </c>
      <c r="AP20" s="35">
        <v>0</v>
      </c>
      <c r="AQ20" s="35">
        <f t="shared" si="7"/>
        <v>229.1</v>
      </c>
      <c r="AR20" s="35">
        <v>229.1</v>
      </c>
      <c r="AS20" s="35">
        <v>0</v>
      </c>
      <c r="AT20" s="39"/>
      <c r="AU20" s="35">
        <f t="shared" si="1"/>
        <v>229.1</v>
      </c>
      <c r="AV20" s="40" t="str">
        <f t="shared" si="2"/>
        <v/>
      </c>
      <c r="AW20" s="41" t="str">
        <f t="shared" si="3"/>
        <v/>
      </c>
      <c r="AX20" s="35">
        <v>2436.56</v>
      </c>
      <c r="AY20" s="35">
        <v>0</v>
      </c>
      <c r="AZ20" s="35">
        <v>1000</v>
      </c>
      <c r="BA20" s="35">
        <v>0</v>
      </c>
      <c r="BB20" s="35">
        <v>0</v>
      </c>
      <c r="BC20" s="42">
        <f t="shared" si="4"/>
        <v>3436.56</v>
      </c>
      <c r="BD20" s="35">
        <v>26.65</v>
      </c>
      <c r="BE20" s="35">
        <v>65.7</v>
      </c>
      <c r="BF20" s="33" t="s">
        <v>70</v>
      </c>
      <c r="BG20" s="33" t="s">
        <v>70</v>
      </c>
      <c r="BH20" s="16" t="s">
        <v>87</v>
      </c>
    </row>
    <row r="21" spans="1:61" x14ac:dyDescent="0.2">
      <c r="A21" s="16">
        <v>43</v>
      </c>
      <c r="B21" s="20" t="s">
        <v>223</v>
      </c>
      <c r="C21" s="20" t="s">
        <v>224</v>
      </c>
      <c r="D21" s="18" t="s">
        <v>216</v>
      </c>
      <c r="E21" s="16" t="s">
        <v>225</v>
      </c>
      <c r="F21" s="20" t="s">
        <v>226</v>
      </c>
      <c r="G21" s="20" t="s">
        <v>227</v>
      </c>
      <c r="H21" s="20" t="s">
        <v>228</v>
      </c>
      <c r="I21" s="20" t="s">
        <v>229</v>
      </c>
      <c r="J21" s="20" t="s">
        <v>230</v>
      </c>
      <c r="K21" s="20" t="s">
        <v>192</v>
      </c>
      <c r="L21" s="34">
        <v>42430</v>
      </c>
      <c r="M21" s="22">
        <v>96</v>
      </c>
      <c r="N21" s="22">
        <v>4</v>
      </c>
      <c r="O21" s="22">
        <v>1</v>
      </c>
      <c r="P21" s="22">
        <v>0</v>
      </c>
      <c r="Q21" s="23">
        <v>5</v>
      </c>
      <c r="R21" s="23">
        <f t="shared" si="5"/>
        <v>101</v>
      </c>
      <c r="S21" s="22">
        <v>0</v>
      </c>
      <c r="T21" s="22">
        <v>0</v>
      </c>
      <c r="U21" s="22">
        <v>0</v>
      </c>
      <c r="V21" s="22">
        <v>1</v>
      </c>
      <c r="W21" s="22">
        <v>0</v>
      </c>
      <c r="X21" s="22">
        <v>5</v>
      </c>
      <c r="Y21" s="22">
        <v>6</v>
      </c>
      <c r="Z21" s="24">
        <f t="shared" si="6"/>
        <v>95</v>
      </c>
      <c r="AA21" s="35">
        <f t="shared" si="0"/>
        <v>40</v>
      </c>
      <c r="AB21" s="35">
        <f t="shared" si="8"/>
        <v>1387</v>
      </c>
      <c r="AC21" s="35">
        <v>0</v>
      </c>
      <c r="AD21" s="36">
        <f t="shared" si="9"/>
        <v>1427</v>
      </c>
      <c r="AE21" s="22">
        <v>0</v>
      </c>
      <c r="AF21" s="37">
        <f t="shared" si="10"/>
        <v>0</v>
      </c>
      <c r="AG21" s="22">
        <v>11</v>
      </c>
      <c r="AH21" s="37">
        <f t="shared" si="11"/>
        <v>160.6</v>
      </c>
      <c r="AI21" s="22">
        <v>0</v>
      </c>
      <c r="AJ21" s="38">
        <f t="shared" si="12"/>
        <v>0</v>
      </c>
      <c r="AK21" s="29">
        <v>0</v>
      </c>
      <c r="AL21" s="38">
        <f t="shared" si="13"/>
        <v>0</v>
      </c>
      <c r="AM21" s="35">
        <v>0</v>
      </c>
      <c r="AN21" s="35">
        <f t="shared" si="14"/>
        <v>160.6</v>
      </c>
      <c r="AO21" s="35">
        <f t="shared" si="15"/>
        <v>1266.4000000000001</v>
      </c>
      <c r="AP21" s="35">
        <v>0</v>
      </c>
      <c r="AQ21" s="35">
        <f t="shared" si="7"/>
        <v>1266.4000000000001</v>
      </c>
      <c r="AR21" s="35">
        <v>1266.4000000000001</v>
      </c>
      <c r="AS21" s="35">
        <v>0</v>
      </c>
      <c r="AT21" s="39"/>
      <c r="AU21" s="35">
        <f t="shared" si="1"/>
        <v>1266.4000000000001</v>
      </c>
      <c r="AV21" s="40" t="str">
        <f t="shared" si="2"/>
        <v/>
      </c>
      <c r="AW21" s="41" t="str">
        <f t="shared" si="3"/>
        <v/>
      </c>
      <c r="AX21" s="35">
        <v>1604.92</v>
      </c>
      <c r="AY21" s="35">
        <v>2126.81</v>
      </c>
      <c r="AZ21" s="35">
        <v>0</v>
      </c>
      <c r="BA21" s="35">
        <v>651</v>
      </c>
      <c r="BB21" s="35">
        <v>1191</v>
      </c>
      <c r="BC21" s="42">
        <f t="shared" si="4"/>
        <v>3191.7299999999996</v>
      </c>
      <c r="BD21" s="35">
        <v>19</v>
      </c>
      <c r="BE21" s="35">
        <v>0</v>
      </c>
      <c r="BF21" s="33" t="s">
        <v>70</v>
      </c>
      <c r="BG21" s="33" t="s">
        <v>70</v>
      </c>
      <c r="BH21" s="16" t="s">
        <v>87</v>
      </c>
    </row>
    <row r="22" spans="1:61" x14ac:dyDescent="0.2">
      <c r="A22" s="16">
        <v>52</v>
      </c>
      <c r="B22" s="20" t="s">
        <v>231</v>
      </c>
      <c r="C22" s="20" t="s">
        <v>232</v>
      </c>
      <c r="D22" s="18" t="s">
        <v>233</v>
      </c>
      <c r="E22" s="16" t="s">
        <v>234</v>
      </c>
      <c r="F22" s="20" t="s">
        <v>235</v>
      </c>
      <c r="G22" s="20" t="s">
        <v>236</v>
      </c>
      <c r="H22" s="20" t="s">
        <v>237</v>
      </c>
      <c r="I22" s="20" t="s">
        <v>238</v>
      </c>
      <c r="J22" s="20" t="s">
        <v>174</v>
      </c>
      <c r="K22" s="20" t="s">
        <v>86</v>
      </c>
      <c r="L22" s="34">
        <v>42515</v>
      </c>
      <c r="M22" s="22">
        <v>61</v>
      </c>
      <c r="N22" s="22">
        <v>0</v>
      </c>
      <c r="O22" s="22">
        <v>0</v>
      </c>
      <c r="P22" s="22">
        <v>0</v>
      </c>
      <c r="Q22" s="23">
        <v>0</v>
      </c>
      <c r="R22" s="23">
        <f t="shared" si="5"/>
        <v>61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4">
        <f t="shared" si="6"/>
        <v>61</v>
      </c>
      <c r="AA22" s="35">
        <f t="shared" si="0"/>
        <v>0</v>
      </c>
      <c r="AB22" s="35">
        <f t="shared" si="8"/>
        <v>890.6</v>
      </c>
      <c r="AC22" s="35">
        <v>50</v>
      </c>
      <c r="AD22" s="36">
        <f t="shared" si="9"/>
        <v>940.6</v>
      </c>
      <c r="AE22" s="22">
        <v>9</v>
      </c>
      <c r="AF22" s="37">
        <f t="shared" si="10"/>
        <v>131.4</v>
      </c>
      <c r="AG22" s="22">
        <v>12</v>
      </c>
      <c r="AH22" s="37">
        <f t="shared" si="11"/>
        <v>175.2</v>
      </c>
      <c r="AI22" s="22">
        <v>2</v>
      </c>
      <c r="AJ22" s="38">
        <f t="shared" si="12"/>
        <v>29.2</v>
      </c>
      <c r="AK22" s="29">
        <v>0</v>
      </c>
      <c r="AL22" s="38">
        <f t="shared" si="13"/>
        <v>0</v>
      </c>
      <c r="AM22" s="35">
        <v>0</v>
      </c>
      <c r="AN22" s="35">
        <f t="shared" si="14"/>
        <v>335.8</v>
      </c>
      <c r="AO22" s="35">
        <f t="shared" si="15"/>
        <v>604.79999999999995</v>
      </c>
      <c r="AP22" s="35">
        <v>30</v>
      </c>
      <c r="AQ22" s="35">
        <f t="shared" si="7"/>
        <v>634.79999999999995</v>
      </c>
      <c r="AR22" s="35">
        <v>0</v>
      </c>
      <c r="AS22" s="35">
        <v>0</v>
      </c>
      <c r="AT22" s="39"/>
      <c r="AU22" s="35">
        <f t="shared" si="1"/>
        <v>0</v>
      </c>
      <c r="AV22" s="40" t="str">
        <f t="shared" si="2"/>
        <v/>
      </c>
      <c r="AW22" s="41">
        <f t="shared" si="3"/>
        <v>634.79999999999995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42">
        <f t="shared" si="4"/>
        <v>0</v>
      </c>
      <c r="BD22" s="35">
        <v>0</v>
      </c>
      <c r="BE22" s="35">
        <v>0</v>
      </c>
      <c r="BF22" s="33" t="s">
        <v>70</v>
      </c>
      <c r="BG22" s="33" t="s">
        <v>70</v>
      </c>
      <c r="BH22" s="16" t="s">
        <v>70</v>
      </c>
      <c r="BI22" s="20" t="s">
        <v>239</v>
      </c>
    </row>
    <row r="23" spans="1:61" x14ac:dyDescent="0.2">
      <c r="A23" s="16">
        <v>53</v>
      </c>
      <c r="B23" s="20" t="s">
        <v>240</v>
      </c>
      <c r="C23" s="20" t="s">
        <v>241</v>
      </c>
      <c r="D23" s="18" t="s">
        <v>233</v>
      </c>
      <c r="E23" s="16" t="s">
        <v>242</v>
      </c>
      <c r="F23" s="20" t="s">
        <v>243</v>
      </c>
      <c r="G23" s="20" t="s">
        <v>244</v>
      </c>
      <c r="H23" s="20" t="s">
        <v>245</v>
      </c>
      <c r="I23" s="20" t="s">
        <v>246</v>
      </c>
      <c r="J23" s="20" t="s">
        <v>247</v>
      </c>
      <c r="K23" s="20" t="s">
        <v>122</v>
      </c>
      <c r="L23" s="34">
        <v>42426</v>
      </c>
      <c r="M23" s="22">
        <v>159</v>
      </c>
      <c r="N23" s="22">
        <v>7</v>
      </c>
      <c r="O23" s="22">
        <v>0</v>
      </c>
      <c r="P23" s="22">
        <v>14</v>
      </c>
      <c r="Q23" s="23">
        <v>21</v>
      </c>
      <c r="R23" s="23">
        <f t="shared" si="5"/>
        <v>180</v>
      </c>
      <c r="S23" s="22">
        <v>3</v>
      </c>
      <c r="T23" s="22">
        <v>0</v>
      </c>
      <c r="U23" s="22">
        <v>0</v>
      </c>
      <c r="V23" s="22">
        <v>3</v>
      </c>
      <c r="W23" s="22">
        <v>10</v>
      </c>
      <c r="X23" s="22">
        <v>3</v>
      </c>
      <c r="Y23" s="22">
        <v>19</v>
      </c>
      <c r="Z23" s="24">
        <f t="shared" si="6"/>
        <v>161</v>
      </c>
      <c r="AA23" s="35">
        <f t="shared" si="0"/>
        <v>70</v>
      </c>
      <c r="AB23" s="35">
        <f t="shared" si="8"/>
        <v>2350.6</v>
      </c>
      <c r="AC23" s="35">
        <v>36</v>
      </c>
      <c r="AD23" s="36">
        <f t="shared" si="9"/>
        <v>2456.6</v>
      </c>
      <c r="AE23" s="22">
        <v>1</v>
      </c>
      <c r="AF23" s="37">
        <f t="shared" si="10"/>
        <v>14.6</v>
      </c>
      <c r="AG23" s="22">
        <v>13</v>
      </c>
      <c r="AH23" s="37">
        <f t="shared" si="11"/>
        <v>189.79999999999998</v>
      </c>
      <c r="AI23" s="22">
        <v>9</v>
      </c>
      <c r="AJ23" s="38">
        <f t="shared" si="12"/>
        <v>131.4</v>
      </c>
      <c r="AK23" s="29">
        <v>2</v>
      </c>
      <c r="AL23" s="38">
        <f t="shared" si="13"/>
        <v>4</v>
      </c>
      <c r="AM23" s="35">
        <v>0</v>
      </c>
      <c r="AN23" s="35">
        <f t="shared" si="14"/>
        <v>339.79999999999995</v>
      </c>
      <c r="AO23" s="35">
        <f t="shared" si="15"/>
        <v>2116.8000000000002</v>
      </c>
      <c r="AP23" s="35">
        <v>0</v>
      </c>
      <c r="AQ23" s="35">
        <f t="shared" si="7"/>
        <v>2116.8000000000002</v>
      </c>
      <c r="AR23" s="35">
        <v>2117.1</v>
      </c>
      <c r="AS23" s="35">
        <v>0</v>
      </c>
      <c r="AT23" s="39"/>
      <c r="AU23" s="35">
        <f t="shared" si="1"/>
        <v>2117.1</v>
      </c>
      <c r="AV23" s="40">
        <f t="shared" si="2"/>
        <v>0.29999999999972715</v>
      </c>
      <c r="AW23" s="41" t="str">
        <f t="shared" si="3"/>
        <v/>
      </c>
      <c r="AX23" s="35">
        <v>3647.21</v>
      </c>
      <c r="AY23" s="35">
        <v>0</v>
      </c>
      <c r="AZ23" s="35">
        <v>0</v>
      </c>
      <c r="BA23" s="35">
        <v>0</v>
      </c>
      <c r="BB23" s="35">
        <v>1842.33</v>
      </c>
      <c r="BC23" s="42">
        <f t="shared" si="4"/>
        <v>1804.88</v>
      </c>
      <c r="BD23" s="35">
        <v>27</v>
      </c>
      <c r="BE23" s="35">
        <v>61.75</v>
      </c>
      <c r="BF23" s="33" t="s">
        <v>70</v>
      </c>
      <c r="BG23" s="33" t="s">
        <v>70</v>
      </c>
      <c r="BH23" s="16" t="s">
        <v>87</v>
      </c>
    </row>
    <row r="24" spans="1:61" x14ac:dyDescent="0.2">
      <c r="A24" s="16">
        <v>56</v>
      </c>
      <c r="B24" s="20" t="s">
        <v>248</v>
      </c>
      <c r="C24" s="20" t="s">
        <v>248</v>
      </c>
      <c r="D24" s="18" t="s">
        <v>249</v>
      </c>
      <c r="E24" s="16" t="s">
        <v>250</v>
      </c>
      <c r="F24" s="20" t="s">
        <v>251</v>
      </c>
      <c r="G24" s="20" t="s">
        <v>252</v>
      </c>
      <c r="H24" s="20" t="s">
        <v>253</v>
      </c>
      <c r="I24" s="20" t="s">
        <v>254</v>
      </c>
      <c r="J24" s="20" t="s">
        <v>255</v>
      </c>
      <c r="K24" s="20" t="s">
        <v>148</v>
      </c>
      <c r="L24" s="34">
        <v>42411</v>
      </c>
      <c r="M24" s="22">
        <v>40</v>
      </c>
      <c r="N24" s="22">
        <v>0</v>
      </c>
      <c r="O24" s="22">
        <v>0</v>
      </c>
      <c r="P24" s="22">
        <v>0</v>
      </c>
      <c r="Q24" s="23">
        <v>0</v>
      </c>
      <c r="R24" s="23">
        <f t="shared" si="5"/>
        <v>40</v>
      </c>
      <c r="S24" s="22">
        <v>1</v>
      </c>
      <c r="T24" s="22">
        <v>0</v>
      </c>
      <c r="U24" s="22">
        <v>0</v>
      </c>
      <c r="V24" s="22">
        <v>0</v>
      </c>
      <c r="W24" s="22">
        <v>2</v>
      </c>
      <c r="X24" s="22">
        <v>0</v>
      </c>
      <c r="Y24" s="22">
        <v>3</v>
      </c>
      <c r="Z24" s="24">
        <f t="shared" si="6"/>
        <v>37</v>
      </c>
      <c r="AA24" s="35">
        <f t="shared" si="0"/>
        <v>0</v>
      </c>
      <c r="AB24" s="35">
        <f t="shared" si="8"/>
        <v>540.19999999999993</v>
      </c>
      <c r="AC24" s="35">
        <v>0</v>
      </c>
      <c r="AD24" s="36">
        <f t="shared" si="9"/>
        <v>540.19999999999993</v>
      </c>
      <c r="AE24" s="22">
        <v>0</v>
      </c>
      <c r="AF24" s="37">
        <f t="shared" si="10"/>
        <v>0</v>
      </c>
      <c r="AG24" s="22">
        <v>7</v>
      </c>
      <c r="AH24" s="37">
        <f t="shared" si="11"/>
        <v>102.2</v>
      </c>
      <c r="AI24" s="22">
        <v>0</v>
      </c>
      <c r="AJ24" s="38">
        <f t="shared" si="12"/>
        <v>0</v>
      </c>
      <c r="AK24" s="29">
        <v>0</v>
      </c>
      <c r="AL24" s="38">
        <f t="shared" si="13"/>
        <v>0</v>
      </c>
      <c r="AM24" s="35">
        <v>0</v>
      </c>
      <c r="AN24" s="35">
        <f t="shared" si="14"/>
        <v>102.2</v>
      </c>
      <c r="AO24" s="35">
        <f t="shared" si="15"/>
        <v>437.99999999999994</v>
      </c>
      <c r="AP24" s="35">
        <v>0</v>
      </c>
      <c r="AQ24" s="35">
        <f t="shared" si="7"/>
        <v>437.99999999999994</v>
      </c>
      <c r="AR24" s="35">
        <v>438</v>
      </c>
      <c r="AS24" s="35">
        <v>0</v>
      </c>
      <c r="AT24" s="39"/>
      <c r="AU24" s="35">
        <f t="shared" si="1"/>
        <v>438</v>
      </c>
      <c r="AV24" s="40">
        <f t="shared" si="2"/>
        <v>5.6843418860808015E-14</v>
      </c>
      <c r="AW24" s="41" t="str">
        <f t="shared" si="3"/>
        <v/>
      </c>
      <c r="AX24" s="35">
        <v>1200.3499999999999</v>
      </c>
      <c r="AY24" s="35">
        <v>0</v>
      </c>
      <c r="AZ24" s="35">
        <v>500</v>
      </c>
      <c r="BA24" s="35">
        <v>78</v>
      </c>
      <c r="BB24" s="35">
        <v>0</v>
      </c>
      <c r="BC24" s="42">
        <f t="shared" si="4"/>
        <v>1778.35</v>
      </c>
      <c r="BD24" s="35">
        <v>26</v>
      </c>
      <c r="BE24" s="35">
        <v>14.6</v>
      </c>
      <c r="BF24" s="33" t="s">
        <v>70</v>
      </c>
      <c r="BG24" s="33" t="s">
        <v>70</v>
      </c>
      <c r="BH24" s="16" t="s">
        <v>87</v>
      </c>
      <c r="BI24" s="43"/>
    </row>
    <row r="25" spans="1:61" x14ac:dyDescent="0.2">
      <c r="A25" s="16">
        <v>58</v>
      </c>
      <c r="B25" s="20" t="s">
        <v>256</v>
      </c>
      <c r="C25" s="20" t="s">
        <v>256</v>
      </c>
      <c r="D25" s="18" t="s">
        <v>249</v>
      </c>
      <c r="E25" s="16" t="s">
        <v>257</v>
      </c>
      <c r="F25" s="20" t="s">
        <v>258</v>
      </c>
      <c r="G25" s="20" t="s">
        <v>259</v>
      </c>
      <c r="I25" s="20" t="s">
        <v>260</v>
      </c>
      <c r="J25" s="20" t="s">
        <v>261</v>
      </c>
      <c r="K25" s="20" t="s">
        <v>164</v>
      </c>
      <c r="M25" s="22">
        <v>45</v>
      </c>
      <c r="N25" s="22"/>
      <c r="O25" s="22"/>
      <c r="P25" s="22"/>
      <c r="Q25" s="23"/>
      <c r="R25" s="23">
        <f t="shared" si="5"/>
        <v>45</v>
      </c>
      <c r="S25" s="22"/>
      <c r="T25" s="22"/>
      <c r="U25" s="22"/>
      <c r="V25" s="22"/>
      <c r="W25" s="22"/>
      <c r="X25" s="22"/>
      <c r="Y25" s="22"/>
      <c r="Z25" s="24">
        <f t="shared" si="6"/>
        <v>45</v>
      </c>
      <c r="AA25" s="35">
        <f t="shared" si="0"/>
        <v>0</v>
      </c>
      <c r="AB25" s="35">
        <f t="shared" si="8"/>
        <v>657</v>
      </c>
      <c r="AC25" s="35">
        <v>0</v>
      </c>
      <c r="AD25" s="36">
        <f t="shared" si="9"/>
        <v>657</v>
      </c>
      <c r="AE25" s="22"/>
      <c r="AF25" s="37">
        <f t="shared" si="10"/>
        <v>0</v>
      </c>
      <c r="AG25" s="22"/>
      <c r="AH25" s="37">
        <f t="shared" si="11"/>
        <v>0</v>
      </c>
      <c r="AI25" s="22">
        <v>3</v>
      </c>
      <c r="AJ25" s="38">
        <f t="shared" si="12"/>
        <v>43.8</v>
      </c>
      <c r="AK25" s="29">
        <v>0</v>
      </c>
      <c r="AL25" s="38">
        <f t="shared" si="13"/>
        <v>0</v>
      </c>
      <c r="AM25" s="35">
        <v>0</v>
      </c>
      <c r="AN25" s="35">
        <f t="shared" si="14"/>
        <v>43.8</v>
      </c>
      <c r="AO25" s="35">
        <f t="shared" si="15"/>
        <v>613.20000000000005</v>
      </c>
      <c r="AP25" s="35">
        <v>0</v>
      </c>
      <c r="AQ25" s="35">
        <f t="shared" si="7"/>
        <v>613.20000000000005</v>
      </c>
      <c r="AR25" s="35">
        <v>0</v>
      </c>
      <c r="AS25" s="35">
        <v>0</v>
      </c>
      <c r="AT25" s="39"/>
      <c r="AU25" s="35">
        <f t="shared" si="1"/>
        <v>0</v>
      </c>
      <c r="AV25" s="40" t="str">
        <f t="shared" si="2"/>
        <v/>
      </c>
      <c r="AW25" s="41">
        <f t="shared" si="3"/>
        <v>613.20000000000005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42">
        <f t="shared" si="4"/>
        <v>0</v>
      </c>
      <c r="BD25" s="35">
        <v>0</v>
      </c>
      <c r="BE25" s="35">
        <v>0</v>
      </c>
      <c r="BI25" s="20" t="s">
        <v>262</v>
      </c>
    </row>
    <row r="26" spans="1:61" x14ac:dyDescent="0.2">
      <c r="A26" s="16">
        <v>61</v>
      </c>
      <c r="B26" s="20" t="s">
        <v>263</v>
      </c>
      <c r="C26" s="20" t="s">
        <v>264</v>
      </c>
      <c r="D26" s="18" t="s">
        <v>249</v>
      </c>
      <c r="E26" s="16" t="s">
        <v>265</v>
      </c>
      <c r="F26" s="45"/>
      <c r="G26" s="43"/>
      <c r="H26" s="43"/>
      <c r="I26" s="46" t="s">
        <v>266</v>
      </c>
      <c r="J26" s="20" t="s">
        <v>267</v>
      </c>
      <c r="K26" s="20" t="s">
        <v>268</v>
      </c>
      <c r="L26" s="34">
        <v>42504</v>
      </c>
      <c r="M26" s="22">
        <v>32</v>
      </c>
      <c r="N26" s="22">
        <v>3</v>
      </c>
      <c r="O26" s="22">
        <v>0</v>
      </c>
      <c r="P26" s="22">
        <v>0</v>
      </c>
      <c r="Q26" s="23">
        <v>3</v>
      </c>
      <c r="R26" s="23">
        <f t="shared" si="5"/>
        <v>35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4">
        <f t="shared" si="6"/>
        <v>35</v>
      </c>
      <c r="AA26" s="35">
        <f t="shared" si="0"/>
        <v>30</v>
      </c>
      <c r="AB26" s="35">
        <f t="shared" si="8"/>
        <v>511</v>
      </c>
      <c r="AC26" s="35">
        <v>0</v>
      </c>
      <c r="AD26" s="36">
        <f t="shared" si="9"/>
        <v>541</v>
      </c>
      <c r="AE26" s="22">
        <v>0</v>
      </c>
      <c r="AF26" s="37">
        <f t="shared" si="10"/>
        <v>0</v>
      </c>
      <c r="AG26" s="22">
        <v>14</v>
      </c>
      <c r="AH26" s="37">
        <f t="shared" si="11"/>
        <v>204.4</v>
      </c>
      <c r="AI26" s="22">
        <v>1</v>
      </c>
      <c r="AJ26" s="38">
        <f t="shared" si="12"/>
        <v>14.6</v>
      </c>
      <c r="AK26" s="29">
        <v>0</v>
      </c>
      <c r="AL26" s="38">
        <f t="shared" si="13"/>
        <v>0</v>
      </c>
      <c r="AM26" s="35">
        <v>0</v>
      </c>
      <c r="AN26" s="35">
        <f t="shared" si="14"/>
        <v>219</v>
      </c>
      <c r="AO26" s="35">
        <f t="shared" si="15"/>
        <v>322</v>
      </c>
      <c r="AP26" s="35">
        <v>30</v>
      </c>
      <c r="AQ26" s="35">
        <f t="shared" si="7"/>
        <v>352</v>
      </c>
      <c r="AR26" s="35">
        <v>322</v>
      </c>
      <c r="AS26" s="35">
        <v>0</v>
      </c>
      <c r="AT26" s="39"/>
      <c r="AU26" s="35">
        <f t="shared" si="1"/>
        <v>322</v>
      </c>
      <c r="AV26" s="40" t="str">
        <f t="shared" si="2"/>
        <v/>
      </c>
      <c r="AW26" s="41">
        <f t="shared" si="3"/>
        <v>30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42">
        <f t="shared" si="4"/>
        <v>0</v>
      </c>
      <c r="BD26" s="35">
        <v>0</v>
      </c>
      <c r="BE26" s="35">
        <v>0</v>
      </c>
      <c r="BF26" s="33" t="s">
        <v>70</v>
      </c>
      <c r="BG26" s="33" t="s">
        <v>70</v>
      </c>
      <c r="BH26" s="16" t="s">
        <v>70</v>
      </c>
      <c r="BI26" s="20" t="s">
        <v>269</v>
      </c>
    </row>
    <row r="27" spans="1:61" x14ac:dyDescent="0.2">
      <c r="A27" s="16">
        <v>64</v>
      </c>
      <c r="B27" s="20" t="s">
        <v>270</v>
      </c>
      <c r="C27" s="20" t="s">
        <v>270</v>
      </c>
      <c r="D27" s="18" t="s">
        <v>249</v>
      </c>
      <c r="E27" s="16" t="s">
        <v>271</v>
      </c>
      <c r="F27" s="20" t="s">
        <v>272</v>
      </c>
      <c r="G27" s="20" t="s">
        <v>273</v>
      </c>
      <c r="H27" s="20" t="s">
        <v>274</v>
      </c>
      <c r="I27" s="20" t="s">
        <v>275</v>
      </c>
      <c r="J27" s="20" t="s">
        <v>276</v>
      </c>
      <c r="K27" s="20" t="s">
        <v>277</v>
      </c>
      <c r="L27" s="34">
        <v>42420</v>
      </c>
      <c r="M27" s="22">
        <v>75</v>
      </c>
      <c r="N27" s="22">
        <v>3</v>
      </c>
      <c r="O27" s="22">
        <v>0</v>
      </c>
      <c r="P27" s="22">
        <v>3</v>
      </c>
      <c r="Q27" s="23">
        <v>6</v>
      </c>
      <c r="R27" s="23">
        <f t="shared" si="5"/>
        <v>81</v>
      </c>
      <c r="S27" s="22">
        <v>2</v>
      </c>
      <c r="T27" s="22">
        <v>0</v>
      </c>
      <c r="U27" s="22">
        <v>0</v>
      </c>
      <c r="V27" s="22">
        <v>0</v>
      </c>
      <c r="W27" s="22">
        <v>1</v>
      </c>
      <c r="X27" s="22">
        <v>8</v>
      </c>
      <c r="Y27" s="22">
        <v>11</v>
      </c>
      <c r="Z27" s="24">
        <f t="shared" si="6"/>
        <v>70</v>
      </c>
      <c r="AA27" s="35">
        <f t="shared" si="0"/>
        <v>30</v>
      </c>
      <c r="AB27" s="35">
        <f t="shared" si="8"/>
        <v>1022</v>
      </c>
      <c r="AC27" s="35">
        <v>10</v>
      </c>
      <c r="AD27" s="36">
        <f t="shared" si="9"/>
        <v>1062</v>
      </c>
      <c r="AE27" s="22">
        <v>0</v>
      </c>
      <c r="AF27" s="37">
        <f t="shared" si="10"/>
        <v>0</v>
      </c>
      <c r="AG27" s="22">
        <v>8</v>
      </c>
      <c r="AH27" s="37">
        <f t="shared" si="11"/>
        <v>116.8</v>
      </c>
      <c r="AI27" s="22">
        <v>4</v>
      </c>
      <c r="AJ27" s="38">
        <f t="shared" si="12"/>
        <v>58.4</v>
      </c>
      <c r="AK27" s="29">
        <v>2</v>
      </c>
      <c r="AL27" s="38">
        <f t="shared" si="13"/>
        <v>4</v>
      </c>
      <c r="AM27" s="35">
        <v>0</v>
      </c>
      <c r="AN27" s="35">
        <f t="shared" si="14"/>
        <v>179.2</v>
      </c>
      <c r="AO27" s="35">
        <f t="shared" si="15"/>
        <v>882.8</v>
      </c>
      <c r="AP27" s="35">
        <v>0</v>
      </c>
      <c r="AQ27" s="35">
        <f t="shared" si="7"/>
        <v>882.8</v>
      </c>
      <c r="AR27" s="35">
        <v>853.6</v>
      </c>
      <c r="AS27" s="35">
        <v>0</v>
      </c>
      <c r="AT27" s="39"/>
      <c r="AU27" s="35">
        <f t="shared" si="1"/>
        <v>853.6</v>
      </c>
      <c r="AV27" s="40" t="str">
        <f t="shared" si="2"/>
        <v/>
      </c>
      <c r="AW27" s="41">
        <f t="shared" si="3"/>
        <v>29.199999999999932</v>
      </c>
      <c r="AX27" s="35">
        <v>3634.96</v>
      </c>
      <c r="AY27" s="35">
        <v>0</v>
      </c>
      <c r="AZ27" s="35">
        <v>0</v>
      </c>
      <c r="BA27" s="35">
        <v>0</v>
      </c>
      <c r="BB27" s="35">
        <v>0</v>
      </c>
      <c r="BC27" s="42">
        <f t="shared" si="4"/>
        <v>3634.96</v>
      </c>
      <c r="BD27" s="35">
        <v>30</v>
      </c>
      <c r="BE27" s="35">
        <v>0</v>
      </c>
      <c r="BF27" s="33" t="s">
        <v>70</v>
      </c>
      <c r="BG27" s="33" t="s">
        <v>70</v>
      </c>
      <c r="BH27" s="16" t="s">
        <v>87</v>
      </c>
    </row>
    <row r="28" spans="1:61" x14ac:dyDescent="0.2">
      <c r="A28" s="16">
        <v>66</v>
      </c>
      <c r="B28" s="20" t="s">
        <v>278</v>
      </c>
      <c r="C28" s="20" t="s">
        <v>278</v>
      </c>
      <c r="D28" s="18" t="s">
        <v>249</v>
      </c>
      <c r="E28" s="16" t="s">
        <v>279</v>
      </c>
      <c r="F28" s="20" t="s">
        <v>280</v>
      </c>
      <c r="G28" s="20" t="s">
        <v>281</v>
      </c>
      <c r="H28" s="20" t="s">
        <v>282</v>
      </c>
      <c r="I28" s="20" t="s">
        <v>283</v>
      </c>
      <c r="J28" s="20" t="s">
        <v>284</v>
      </c>
      <c r="K28" s="20" t="s">
        <v>268</v>
      </c>
      <c r="L28" s="34">
        <v>42487</v>
      </c>
      <c r="M28" s="22">
        <v>46</v>
      </c>
      <c r="N28" s="22">
        <v>2</v>
      </c>
      <c r="O28" s="22">
        <v>0</v>
      </c>
      <c r="P28" s="22">
        <v>0</v>
      </c>
      <c r="Q28" s="23">
        <v>2</v>
      </c>
      <c r="R28" s="23">
        <f t="shared" si="5"/>
        <v>48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8</v>
      </c>
      <c r="Y28" s="22">
        <v>8</v>
      </c>
      <c r="Z28" s="24">
        <f t="shared" si="6"/>
        <v>40</v>
      </c>
      <c r="AA28" s="35">
        <f t="shared" si="0"/>
        <v>20</v>
      </c>
      <c r="AB28" s="35">
        <f t="shared" si="8"/>
        <v>584</v>
      </c>
      <c r="AC28" s="35">
        <v>117.3</v>
      </c>
      <c r="AD28" s="36">
        <f t="shared" si="9"/>
        <v>721.3</v>
      </c>
      <c r="AE28" s="22">
        <v>1</v>
      </c>
      <c r="AF28" s="37">
        <f t="shared" si="10"/>
        <v>14.6</v>
      </c>
      <c r="AG28" s="22">
        <v>13</v>
      </c>
      <c r="AH28" s="37">
        <f t="shared" si="11"/>
        <v>189.79999999999998</v>
      </c>
      <c r="AI28" s="22">
        <v>2</v>
      </c>
      <c r="AJ28" s="38">
        <f t="shared" si="12"/>
        <v>29.2</v>
      </c>
      <c r="AK28" s="29">
        <v>0</v>
      </c>
      <c r="AL28" s="38">
        <f t="shared" si="13"/>
        <v>0</v>
      </c>
      <c r="AM28" s="35">
        <v>0</v>
      </c>
      <c r="AN28" s="35">
        <f t="shared" si="14"/>
        <v>233.59999999999997</v>
      </c>
      <c r="AO28" s="35">
        <f t="shared" si="15"/>
        <v>487.7</v>
      </c>
      <c r="AP28" s="35">
        <v>20</v>
      </c>
      <c r="AQ28" s="35">
        <f t="shared" si="7"/>
        <v>507.7</v>
      </c>
      <c r="AR28" s="35">
        <v>507.7</v>
      </c>
      <c r="AS28" s="35">
        <v>0</v>
      </c>
      <c r="AT28" s="39"/>
      <c r="AU28" s="35">
        <f t="shared" si="1"/>
        <v>507.7</v>
      </c>
      <c r="AV28" s="40" t="str">
        <f t="shared" si="2"/>
        <v/>
      </c>
      <c r="AW28" s="41" t="str">
        <f t="shared" si="3"/>
        <v/>
      </c>
      <c r="AX28" s="35">
        <v>1725.01</v>
      </c>
      <c r="AY28" s="35">
        <v>0</v>
      </c>
      <c r="AZ28" s="35">
        <v>0</v>
      </c>
      <c r="BA28" s="35">
        <v>625</v>
      </c>
      <c r="BB28" s="35">
        <v>0</v>
      </c>
      <c r="BC28" s="42">
        <f t="shared" si="4"/>
        <v>2350.0100000000002</v>
      </c>
      <c r="BD28" s="35">
        <v>25</v>
      </c>
      <c r="BE28" s="35">
        <v>0</v>
      </c>
      <c r="BF28" s="33" t="s">
        <v>70</v>
      </c>
      <c r="BG28" s="33" t="s">
        <v>70</v>
      </c>
      <c r="BH28" s="16" t="s">
        <v>70</v>
      </c>
    </row>
    <row r="29" spans="1:61" x14ac:dyDescent="0.2">
      <c r="A29" s="16">
        <v>75</v>
      </c>
      <c r="B29" s="20" t="s">
        <v>285</v>
      </c>
      <c r="C29" s="20" t="s">
        <v>286</v>
      </c>
      <c r="D29" s="18" t="s">
        <v>287</v>
      </c>
      <c r="E29" s="16" t="s">
        <v>288</v>
      </c>
      <c r="F29" s="20" t="s">
        <v>289</v>
      </c>
      <c r="G29" s="20" t="s">
        <v>290</v>
      </c>
      <c r="H29" s="20" t="s">
        <v>291</v>
      </c>
      <c r="I29" s="20" t="s">
        <v>292</v>
      </c>
      <c r="J29" s="20" t="s">
        <v>293</v>
      </c>
      <c r="K29" s="20" t="s">
        <v>277</v>
      </c>
      <c r="L29" s="34">
        <v>42430</v>
      </c>
      <c r="M29" s="22">
        <v>85</v>
      </c>
      <c r="N29" s="22">
        <v>1</v>
      </c>
      <c r="O29" s="22">
        <v>1</v>
      </c>
      <c r="P29" s="22">
        <v>0</v>
      </c>
      <c r="Q29" s="23">
        <v>2</v>
      </c>
      <c r="R29" s="23">
        <f t="shared" si="5"/>
        <v>87</v>
      </c>
      <c r="S29" s="22">
        <v>2</v>
      </c>
      <c r="T29" s="22">
        <v>0</v>
      </c>
      <c r="U29" s="22">
        <v>0</v>
      </c>
      <c r="V29" s="22">
        <v>0</v>
      </c>
      <c r="W29" s="22">
        <v>0</v>
      </c>
      <c r="X29" s="22">
        <v>5</v>
      </c>
      <c r="Y29" s="22">
        <v>7</v>
      </c>
      <c r="Z29" s="24">
        <f t="shared" si="6"/>
        <v>80</v>
      </c>
      <c r="AA29" s="35">
        <f t="shared" si="0"/>
        <v>10</v>
      </c>
      <c r="AB29" s="35">
        <f t="shared" si="8"/>
        <v>1168</v>
      </c>
      <c r="AC29" s="35">
        <v>0</v>
      </c>
      <c r="AD29" s="36">
        <f t="shared" si="9"/>
        <v>1178</v>
      </c>
      <c r="AE29" s="22">
        <v>9</v>
      </c>
      <c r="AF29" s="37">
        <f t="shared" si="10"/>
        <v>131.4</v>
      </c>
      <c r="AG29" s="22">
        <v>18</v>
      </c>
      <c r="AH29" s="37">
        <f t="shared" si="11"/>
        <v>262.8</v>
      </c>
      <c r="AI29" s="22">
        <v>4</v>
      </c>
      <c r="AJ29" s="38">
        <f t="shared" si="12"/>
        <v>58.4</v>
      </c>
      <c r="AK29" s="29">
        <v>2</v>
      </c>
      <c r="AL29" s="38">
        <f t="shared" si="13"/>
        <v>4</v>
      </c>
      <c r="AM29" s="35">
        <v>0</v>
      </c>
      <c r="AN29" s="35">
        <f t="shared" si="14"/>
        <v>456.6</v>
      </c>
      <c r="AO29" s="35">
        <f t="shared" si="15"/>
        <v>721.4</v>
      </c>
      <c r="AP29" s="35">
        <v>0</v>
      </c>
      <c r="AQ29" s="35">
        <f t="shared" si="7"/>
        <v>721.4</v>
      </c>
      <c r="AR29" s="35">
        <v>721.4</v>
      </c>
      <c r="AS29" s="35">
        <v>0</v>
      </c>
      <c r="AT29" s="39"/>
      <c r="AU29" s="35">
        <f t="shared" si="1"/>
        <v>721.4</v>
      </c>
      <c r="AV29" s="40" t="str">
        <f t="shared" si="2"/>
        <v/>
      </c>
      <c r="AW29" s="41" t="str">
        <f t="shared" si="3"/>
        <v/>
      </c>
      <c r="AX29" s="35">
        <v>1883.41</v>
      </c>
      <c r="AY29" s="35">
        <v>0</v>
      </c>
      <c r="AZ29" s="35">
        <v>0</v>
      </c>
      <c r="BA29" s="35">
        <v>0</v>
      </c>
      <c r="BB29" s="35">
        <v>0</v>
      </c>
      <c r="BC29" s="42">
        <f t="shared" si="4"/>
        <v>1883.41</v>
      </c>
      <c r="BD29" s="35">
        <v>32</v>
      </c>
      <c r="BE29" s="35">
        <v>33.25</v>
      </c>
      <c r="BF29" s="33" t="s">
        <v>70</v>
      </c>
      <c r="BG29" s="33" t="s">
        <v>70</v>
      </c>
      <c r="BH29" s="16" t="s">
        <v>87</v>
      </c>
    </row>
    <row r="30" spans="1:61" x14ac:dyDescent="0.2">
      <c r="A30" s="16">
        <v>78</v>
      </c>
      <c r="B30" s="20" t="s">
        <v>294</v>
      </c>
      <c r="C30" s="20" t="s">
        <v>295</v>
      </c>
      <c r="D30" s="18" t="s">
        <v>296</v>
      </c>
      <c r="E30" s="16" t="s">
        <v>297</v>
      </c>
      <c r="F30" s="20" t="s">
        <v>298</v>
      </c>
      <c r="G30" s="20" t="s">
        <v>299</v>
      </c>
      <c r="H30" s="20" t="s">
        <v>300</v>
      </c>
      <c r="I30" s="20" t="s">
        <v>301</v>
      </c>
      <c r="J30" s="20" t="s">
        <v>230</v>
      </c>
      <c r="K30" s="20" t="s">
        <v>192</v>
      </c>
      <c r="L30" s="34">
        <v>42518</v>
      </c>
      <c r="M30" s="22">
        <v>141</v>
      </c>
      <c r="N30" s="22">
        <v>5</v>
      </c>
      <c r="O30" s="22">
        <v>0</v>
      </c>
      <c r="P30" s="22">
        <v>1</v>
      </c>
      <c r="Q30" s="23">
        <v>6</v>
      </c>
      <c r="R30" s="23">
        <f t="shared" si="5"/>
        <v>147</v>
      </c>
      <c r="S30" s="22">
        <v>0</v>
      </c>
      <c r="T30" s="22">
        <v>0</v>
      </c>
      <c r="U30" s="22">
        <v>0</v>
      </c>
      <c r="V30" s="22">
        <v>0</v>
      </c>
      <c r="W30" s="22">
        <v>6</v>
      </c>
      <c r="X30" s="22">
        <v>11</v>
      </c>
      <c r="Y30" s="22">
        <v>17</v>
      </c>
      <c r="Z30" s="24">
        <f t="shared" si="6"/>
        <v>130</v>
      </c>
      <c r="AA30" s="35">
        <f t="shared" si="0"/>
        <v>50</v>
      </c>
      <c r="AB30" s="35">
        <f t="shared" si="8"/>
        <v>1898</v>
      </c>
      <c r="AC30" s="35">
        <v>0</v>
      </c>
      <c r="AD30" s="36">
        <f t="shared" si="9"/>
        <v>1948</v>
      </c>
      <c r="AE30" s="22">
        <v>4</v>
      </c>
      <c r="AF30" s="37">
        <v>58.4</v>
      </c>
      <c r="AG30" s="22">
        <v>22</v>
      </c>
      <c r="AH30" s="37">
        <f t="shared" si="11"/>
        <v>321.2</v>
      </c>
      <c r="AI30" s="22">
        <v>8</v>
      </c>
      <c r="AJ30" s="38">
        <f t="shared" si="12"/>
        <v>116.8</v>
      </c>
      <c r="AK30" s="29">
        <v>4</v>
      </c>
      <c r="AL30" s="38">
        <f t="shared" si="13"/>
        <v>8</v>
      </c>
      <c r="AM30" s="35">
        <v>7</v>
      </c>
      <c r="AN30" s="35">
        <f t="shared" si="14"/>
        <v>511.4</v>
      </c>
      <c r="AO30" s="35">
        <f t="shared" si="15"/>
        <v>1436.6</v>
      </c>
      <c r="AP30" s="35">
        <v>30</v>
      </c>
      <c r="AQ30" s="35">
        <v>1466.6</v>
      </c>
      <c r="AR30" s="35">
        <v>1466.6</v>
      </c>
      <c r="AS30" s="35">
        <v>0</v>
      </c>
      <c r="AT30" s="39"/>
      <c r="AU30" s="35">
        <f t="shared" si="1"/>
        <v>1466.6</v>
      </c>
      <c r="AV30" s="40" t="str">
        <f t="shared" si="2"/>
        <v/>
      </c>
      <c r="AW30" s="41" t="str">
        <f t="shared" si="3"/>
        <v/>
      </c>
      <c r="AX30" s="35">
        <v>-551.16</v>
      </c>
      <c r="AY30" s="35">
        <v>86578.05</v>
      </c>
      <c r="AZ30" s="35">
        <v>4500</v>
      </c>
      <c r="BA30" s="35">
        <v>180</v>
      </c>
      <c r="BB30" s="35">
        <v>0</v>
      </c>
      <c r="BC30" s="42">
        <f t="shared" si="4"/>
        <v>90706.89</v>
      </c>
      <c r="BD30" s="35">
        <v>65</v>
      </c>
      <c r="BE30" s="35">
        <v>60.4</v>
      </c>
      <c r="BF30" s="33" t="s">
        <v>70</v>
      </c>
      <c r="BG30" s="33" t="s">
        <v>70</v>
      </c>
      <c r="BH30" s="16" t="s">
        <v>87</v>
      </c>
    </row>
    <row r="31" spans="1:61" x14ac:dyDescent="0.2">
      <c r="A31" s="16">
        <v>80</v>
      </c>
      <c r="B31" s="20" t="s">
        <v>302</v>
      </c>
      <c r="C31" s="20" t="s">
        <v>302</v>
      </c>
      <c r="D31" s="18" t="s">
        <v>296</v>
      </c>
      <c r="E31" s="16" t="s">
        <v>303</v>
      </c>
      <c r="F31" s="20" t="s">
        <v>304</v>
      </c>
      <c r="G31" s="20" t="s">
        <v>305</v>
      </c>
      <c r="H31" s="20" t="s">
        <v>306</v>
      </c>
      <c r="I31" s="20" t="s">
        <v>307</v>
      </c>
      <c r="J31" s="20" t="s">
        <v>308</v>
      </c>
      <c r="K31" s="20" t="s">
        <v>277</v>
      </c>
      <c r="L31" s="34">
        <v>42460</v>
      </c>
      <c r="M31" s="22">
        <v>21</v>
      </c>
      <c r="N31" s="22">
        <v>3</v>
      </c>
      <c r="O31" s="22">
        <v>0</v>
      </c>
      <c r="P31" s="22">
        <v>0</v>
      </c>
      <c r="Q31" s="23">
        <v>3</v>
      </c>
      <c r="R31" s="23">
        <f t="shared" si="5"/>
        <v>24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4">
        <f t="shared" si="6"/>
        <v>24</v>
      </c>
      <c r="AA31" s="35">
        <f t="shared" si="0"/>
        <v>30</v>
      </c>
      <c r="AB31" s="35">
        <f t="shared" si="8"/>
        <v>350.4</v>
      </c>
      <c r="AC31" s="35">
        <v>0</v>
      </c>
      <c r="AD31" s="36">
        <f t="shared" si="9"/>
        <v>380.4</v>
      </c>
      <c r="AE31" s="22">
        <v>0</v>
      </c>
      <c r="AF31" s="37">
        <f t="shared" si="10"/>
        <v>0</v>
      </c>
      <c r="AG31" s="22">
        <v>2</v>
      </c>
      <c r="AH31" s="37">
        <f t="shared" si="11"/>
        <v>29.2</v>
      </c>
      <c r="AI31" s="22">
        <v>0</v>
      </c>
      <c r="AJ31" s="38">
        <f t="shared" si="12"/>
        <v>0</v>
      </c>
      <c r="AK31" s="29">
        <v>0</v>
      </c>
      <c r="AL31" s="38">
        <f t="shared" si="13"/>
        <v>0</v>
      </c>
      <c r="AM31" s="35">
        <v>0</v>
      </c>
      <c r="AN31" s="35">
        <f t="shared" si="14"/>
        <v>29.2</v>
      </c>
      <c r="AO31" s="35">
        <f t="shared" si="15"/>
        <v>351.2</v>
      </c>
      <c r="AP31" s="35">
        <v>10</v>
      </c>
      <c r="AQ31" s="35">
        <f t="shared" si="7"/>
        <v>361.2</v>
      </c>
      <c r="AR31" s="35">
        <v>247</v>
      </c>
      <c r="AS31" s="35">
        <v>0</v>
      </c>
      <c r="AT31" s="39"/>
      <c r="AU31" s="35">
        <f t="shared" si="1"/>
        <v>247</v>
      </c>
      <c r="AV31" s="40" t="str">
        <f t="shared" si="2"/>
        <v/>
      </c>
      <c r="AW31" s="41">
        <f t="shared" si="3"/>
        <v>114.19999999999999</v>
      </c>
      <c r="AX31" s="35">
        <v>232.15</v>
      </c>
      <c r="AY31" s="35">
        <v>0</v>
      </c>
      <c r="AZ31" s="35">
        <v>0</v>
      </c>
      <c r="BA31" s="35">
        <v>0</v>
      </c>
      <c r="BB31" s="35">
        <v>0</v>
      </c>
      <c r="BC31" s="42">
        <f t="shared" si="4"/>
        <v>232.15</v>
      </c>
      <c r="BD31" s="35">
        <v>16</v>
      </c>
      <c r="BE31" s="35">
        <v>0</v>
      </c>
      <c r="BF31" s="33" t="s">
        <v>70</v>
      </c>
      <c r="BG31" s="33" t="s">
        <v>70</v>
      </c>
      <c r="BH31" s="16" t="s">
        <v>70</v>
      </c>
    </row>
    <row r="32" spans="1:61" x14ac:dyDescent="0.2">
      <c r="A32" s="16">
        <v>91</v>
      </c>
      <c r="B32" s="20" t="s">
        <v>309</v>
      </c>
      <c r="C32" s="20" t="s">
        <v>309</v>
      </c>
      <c r="D32" s="18" t="s">
        <v>310</v>
      </c>
      <c r="E32" s="16" t="s">
        <v>311</v>
      </c>
      <c r="F32" s="20" t="s">
        <v>312</v>
      </c>
      <c r="G32" s="43" t="s">
        <v>313</v>
      </c>
      <c r="H32" s="43" t="s">
        <v>314</v>
      </c>
      <c r="I32" s="20" t="s">
        <v>315</v>
      </c>
      <c r="J32" s="20" t="s">
        <v>316</v>
      </c>
      <c r="K32" s="20" t="s">
        <v>104</v>
      </c>
      <c r="L32" s="34">
        <v>42457</v>
      </c>
      <c r="M32" s="22">
        <v>57</v>
      </c>
      <c r="N32" s="22">
        <v>1</v>
      </c>
      <c r="O32" s="22">
        <v>0</v>
      </c>
      <c r="P32" s="22">
        <v>0</v>
      </c>
      <c r="Q32" s="23">
        <v>1</v>
      </c>
      <c r="R32" s="23">
        <f t="shared" si="5"/>
        <v>58</v>
      </c>
      <c r="S32" s="22">
        <v>3</v>
      </c>
      <c r="T32" s="22">
        <v>0</v>
      </c>
      <c r="U32" s="22">
        <v>0</v>
      </c>
      <c r="V32" s="22">
        <v>0</v>
      </c>
      <c r="W32" s="22">
        <v>0</v>
      </c>
      <c r="X32" s="22">
        <v>2</v>
      </c>
      <c r="Y32" s="22">
        <v>5</v>
      </c>
      <c r="Z32" s="24">
        <f t="shared" si="6"/>
        <v>53</v>
      </c>
      <c r="AA32" s="35">
        <f t="shared" ref="AA32:AA45" si="16">SUM(N32*10)</f>
        <v>10</v>
      </c>
      <c r="AB32" s="35">
        <f t="shared" si="8"/>
        <v>773.8</v>
      </c>
      <c r="AD32" s="36">
        <f t="shared" si="9"/>
        <v>783.8</v>
      </c>
      <c r="AE32" s="22">
        <v>3</v>
      </c>
      <c r="AF32" s="37">
        <f t="shared" si="10"/>
        <v>43.8</v>
      </c>
      <c r="AG32" s="22">
        <v>1</v>
      </c>
      <c r="AH32" s="37">
        <f t="shared" si="11"/>
        <v>14.6</v>
      </c>
      <c r="AI32" s="22">
        <v>13</v>
      </c>
      <c r="AJ32" s="38">
        <f t="shared" si="12"/>
        <v>189.79999999999998</v>
      </c>
      <c r="AK32" s="29">
        <v>0</v>
      </c>
      <c r="AL32" s="38">
        <f t="shared" si="13"/>
        <v>0</v>
      </c>
      <c r="AN32" s="35">
        <f t="shared" si="14"/>
        <v>248.2</v>
      </c>
      <c r="AO32" s="35">
        <f t="shared" si="15"/>
        <v>535.59999999999991</v>
      </c>
      <c r="AP32" s="35">
        <v>10</v>
      </c>
      <c r="AQ32" s="35">
        <f t="shared" si="7"/>
        <v>545.59999999999991</v>
      </c>
      <c r="AR32" s="35">
        <v>545.6</v>
      </c>
      <c r="AS32" s="35">
        <v>0</v>
      </c>
      <c r="AT32" s="39"/>
      <c r="AU32" s="35">
        <f t="shared" si="1"/>
        <v>545.6</v>
      </c>
      <c r="AV32" s="40">
        <f t="shared" si="2"/>
        <v>1.1368683772161603E-13</v>
      </c>
      <c r="AW32" s="41" t="str">
        <f t="shared" si="3"/>
        <v/>
      </c>
      <c r="AX32" s="35">
        <v>2684</v>
      </c>
      <c r="AY32" s="35">
        <v>15962</v>
      </c>
      <c r="AZ32" s="35">
        <v>592.24</v>
      </c>
      <c r="BA32" s="35">
        <v>264</v>
      </c>
      <c r="BB32" s="35">
        <v>0</v>
      </c>
      <c r="BC32" s="42">
        <f t="shared" si="4"/>
        <v>19502.240000000002</v>
      </c>
      <c r="BD32" s="35">
        <v>24</v>
      </c>
      <c r="BE32" s="35">
        <v>35</v>
      </c>
      <c r="BF32" s="33" t="s">
        <v>87</v>
      </c>
      <c r="BG32" s="33" t="s">
        <v>87</v>
      </c>
      <c r="BH32" s="16" t="s">
        <v>87</v>
      </c>
    </row>
    <row r="33" spans="1:61" x14ac:dyDescent="0.2">
      <c r="A33" s="16">
        <v>93</v>
      </c>
      <c r="B33" s="20" t="s">
        <v>317</v>
      </c>
      <c r="C33" s="20" t="s">
        <v>318</v>
      </c>
      <c r="D33" s="18" t="s">
        <v>319</v>
      </c>
      <c r="E33" s="16" t="s">
        <v>320</v>
      </c>
      <c r="F33" s="20" t="s">
        <v>321</v>
      </c>
      <c r="G33" s="17" t="s">
        <v>322</v>
      </c>
      <c r="H33" s="17" t="s">
        <v>323</v>
      </c>
      <c r="I33" s="20" t="s">
        <v>324</v>
      </c>
      <c r="J33" s="20" t="s">
        <v>325</v>
      </c>
      <c r="K33" s="20" t="s">
        <v>192</v>
      </c>
      <c r="L33" s="34">
        <v>42443</v>
      </c>
      <c r="M33" s="22">
        <v>52</v>
      </c>
      <c r="N33" s="22">
        <v>0</v>
      </c>
      <c r="O33" s="22">
        <v>0</v>
      </c>
      <c r="P33" s="22">
        <v>0</v>
      </c>
      <c r="Q33" s="23">
        <v>0</v>
      </c>
      <c r="R33" s="23">
        <f t="shared" si="5"/>
        <v>52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5</v>
      </c>
      <c r="Y33" s="22">
        <v>5</v>
      </c>
      <c r="Z33" s="24">
        <f t="shared" si="6"/>
        <v>47</v>
      </c>
      <c r="AA33" s="35">
        <f t="shared" si="16"/>
        <v>0</v>
      </c>
      <c r="AB33" s="35">
        <f t="shared" si="8"/>
        <v>686.19999999999993</v>
      </c>
      <c r="AC33" s="35">
        <v>0</v>
      </c>
      <c r="AD33" s="36">
        <f t="shared" si="9"/>
        <v>686.19999999999993</v>
      </c>
      <c r="AE33" s="22">
        <v>0</v>
      </c>
      <c r="AF33" s="37">
        <f t="shared" si="10"/>
        <v>0</v>
      </c>
      <c r="AG33" s="22">
        <v>0</v>
      </c>
      <c r="AH33" s="37">
        <f t="shared" si="11"/>
        <v>0</v>
      </c>
      <c r="AI33" s="22">
        <v>7</v>
      </c>
      <c r="AJ33" s="38">
        <f t="shared" si="12"/>
        <v>102.2</v>
      </c>
      <c r="AK33" s="29">
        <v>3</v>
      </c>
      <c r="AL33" s="38">
        <f t="shared" si="13"/>
        <v>6</v>
      </c>
      <c r="AM33" s="35">
        <v>0</v>
      </c>
      <c r="AN33" s="35">
        <f t="shared" si="14"/>
        <v>108.2</v>
      </c>
      <c r="AO33" s="35">
        <f t="shared" si="15"/>
        <v>577.99999999999989</v>
      </c>
      <c r="AP33" s="35">
        <v>10</v>
      </c>
      <c r="AQ33" s="35">
        <f t="shared" si="7"/>
        <v>587.99999999999989</v>
      </c>
      <c r="AR33" s="35">
        <v>592.6</v>
      </c>
      <c r="AS33" s="35">
        <v>0</v>
      </c>
      <c r="AT33" s="39"/>
      <c r="AU33" s="35">
        <f t="shared" si="1"/>
        <v>592.6</v>
      </c>
      <c r="AV33" s="40">
        <f t="shared" si="2"/>
        <v>4.6000000000001364</v>
      </c>
      <c r="AW33" s="41" t="str">
        <f t="shared" si="3"/>
        <v/>
      </c>
      <c r="AX33" s="35">
        <v>829.73</v>
      </c>
      <c r="AY33" s="35">
        <v>0</v>
      </c>
      <c r="AZ33" s="35">
        <v>0</v>
      </c>
      <c r="BA33" s="35">
        <v>0</v>
      </c>
      <c r="BB33" s="35">
        <v>0</v>
      </c>
      <c r="BC33" s="42">
        <f t="shared" si="4"/>
        <v>829.73</v>
      </c>
      <c r="BD33" s="35">
        <v>26</v>
      </c>
      <c r="BE33" s="35">
        <v>425</v>
      </c>
      <c r="BF33" s="33" t="s">
        <v>175</v>
      </c>
      <c r="BG33" s="33" t="s">
        <v>70</v>
      </c>
      <c r="BH33" s="16" t="s">
        <v>87</v>
      </c>
    </row>
    <row r="34" spans="1:61" x14ac:dyDescent="0.2">
      <c r="A34" s="16">
        <v>99</v>
      </c>
      <c r="B34" s="20" t="s">
        <v>326</v>
      </c>
      <c r="C34" s="20" t="s">
        <v>326</v>
      </c>
      <c r="D34" s="18" t="s">
        <v>327</v>
      </c>
      <c r="E34" s="16" t="s">
        <v>328</v>
      </c>
      <c r="F34" s="20" t="s">
        <v>329</v>
      </c>
      <c r="G34" s="20" t="s">
        <v>330</v>
      </c>
      <c r="H34" s="20" t="s">
        <v>331</v>
      </c>
      <c r="I34" s="20" t="s">
        <v>332</v>
      </c>
      <c r="J34" s="20" t="s">
        <v>333</v>
      </c>
      <c r="K34" s="20" t="s">
        <v>334</v>
      </c>
      <c r="L34" s="34">
        <v>42427</v>
      </c>
      <c r="M34" s="22">
        <v>64</v>
      </c>
      <c r="N34" s="22">
        <v>3</v>
      </c>
      <c r="O34" s="22">
        <v>0</v>
      </c>
      <c r="P34" s="22">
        <v>0</v>
      </c>
      <c r="Q34" s="23">
        <v>3</v>
      </c>
      <c r="R34" s="23">
        <f t="shared" si="5"/>
        <v>67</v>
      </c>
      <c r="S34" s="22">
        <v>0</v>
      </c>
      <c r="T34" s="22">
        <v>0</v>
      </c>
      <c r="U34" s="22">
        <v>0</v>
      </c>
      <c r="V34" s="22">
        <v>0</v>
      </c>
      <c r="W34" s="22">
        <v>3</v>
      </c>
      <c r="X34" s="22">
        <v>1</v>
      </c>
      <c r="Y34" s="22">
        <v>4</v>
      </c>
      <c r="Z34" s="24">
        <f t="shared" si="6"/>
        <v>63</v>
      </c>
      <c r="AA34" s="35">
        <f t="shared" si="16"/>
        <v>30</v>
      </c>
      <c r="AB34" s="35">
        <f t="shared" si="8"/>
        <v>919.8</v>
      </c>
      <c r="AC34" s="35">
        <v>50</v>
      </c>
      <c r="AD34" s="36">
        <f t="shared" si="9"/>
        <v>999.8</v>
      </c>
      <c r="AE34" s="22">
        <v>2</v>
      </c>
      <c r="AF34" s="37">
        <f t="shared" si="10"/>
        <v>29.2</v>
      </c>
      <c r="AG34" s="22">
        <v>15</v>
      </c>
      <c r="AH34" s="37">
        <f t="shared" si="11"/>
        <v>219</v>
      </c>
      <c r="AI34" s="22">
        <v>1</v>
      </c>
      <c r="AJ34" s="38">
        <f t="shared" si="12"/>
        <v>14.6</v>
      </c>
      <c r="AK34" s="29">
        <v>0</v>
      </c>
      <c r="AL34" s="38">
        <f t="shared" si="13"/>
        <v>0</v>
      </c>
      <c r="AM34" s="35">
        <v>0</v>
      </c>
      <c r="AN34" s="35">
        <f t="shared" si="14"/>
        <v>262.8</v>
      </c>
      <c r="AO34" s="35">
        <f t="shared" si="15"/>
        <v>737</v>
      </c>
      <c r="AP34" s="35">
        <v>0</v>
      </c>
      <c r="AQ34" s="35">
        <f t="shared" si="7"/>
        <v>737</v>
      </c>
      <c r="AR34" s="35">
        <v>737</v>
      </c>
      <c r="AS34" s="35">
        <v>0</v>
      </c>
      <c r="AT34" s="39"/>
      <c r="AU34" s="35">
        <f t="shared" si="1"/>
        <v>737</v>
      </c>
      <c r="AV34" s="40" t="str">
        <f t="shared" si="2"/>
        <v/>
      </c>
      <c r="AW34" s="41" t="str">
        <f t="shared" si="3"/>
        <v/>
      </c>
      <c r="AX34" s="35">
        <v>1340.91</v>
      </c>
      <c r="AY34" s="35">
        <v>0</v>
      </c>
      <c r="AZ34" s="35">
        <v>2500</v>
      </c>
      <c r="BA34" s="35">
        <v>0</v>
      </c>
      <c r="BB34" s="35">
        <v>0</v>
      </c>
      <c r="BC34" s="42">
        <f t="shared" si="4"/>
        <v>3840.91</v>
      </c>
      <c r="BD34" s="35">
        <v>24</v>
      </c>
      <c r="BE34" s="35">
        <v>0</v>
      </c>
      <c r="BF34" s="33" t="s">
        <v>70</v>
      </c>
      <c r="BG34" s="33" t="s">
        <v>70</v>
      </c>
      <c r="BH34" s="16" t="s">
        <v>87</v>
      </c>
    </row>
    <row r="35" spans="1:61" x14ac:dyDescent="0.2">
      <c r="A35" s="16">
        <v>102</v>
      </c>
      <c r="B35" s="20" t="s">
        <v>335</v>
      </c>
      <c r="C35" s="20" t="s">
        <v>185</v>
      </c>
      <c r="D35" s="18" t="s">
        <v>327</v>
      </c>
      <c r="E35" s="16" t="s">
        <v>336</v>
      </c>
      <c r="F35" s="20" t="s">
        <v>337</v>
      </c>
      <c r="G35" s="20" t="s">
        <v>338</v>
      </c>
      <c r="H35" s="20" t="s">
        <v>339</v>
      </c>
      <c r="I35" s="20" t="s">
        <v>340</v>
      </c>
      <c r="J35" s="20" t="s">
        <v>341</v>
      </c>
      <c r="K35" s="20" t="s">
        <v>96</v>
      </c>
      <c r="L35" s="34">
        <v>42429</v>
      </c>
      <c r="M35" s="22">
        <v>63</v>
      </c>
      <c r="N35" s="22">
        <v>4</v>
      </c>
      <c r="O35" s="22">
        <v>0</v>
      </c>
      <c r="P35" s="22">
        <v>0</v>
      </c>
      <c r="Q35" s="23">
        <v>4</v>
      </c>
      <c r="R35" s="23">
        <v>67</v>
      </c>
      <c r="S35" s="22">
        <v>3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3</v>
      </c>
      <c r="Z35" s="24">
        <v>64</v>
      </c>
      <c r="AA35" s="35">
        <f t="shared" si="16"/>
        <v>40</v>
      </c>
      <c r="AB35" s="35">
        <f t="shared" si="8"/>
        <v>934.4</v>
      </c>
      <c r="AC35" s="35">
        <v>0</v>
      </c>
      <c r="AD35" s="36">
        <f t="shared" si="9"/>
        <v>974.4</v>
      </c>
      <c r="AE35" s="22">
        <v>0</v>
      </c>
      <c r="AF35" s="37">
        <f t="shared" si="10"/>
        <v>0</v>
      </c>
      <c r="AG35" s="22">
        <v>0</v>
      </c>
      <c r="AH35" s="37">
        <f t="shared" si="11"/>
        <v>0</v>
      </c>
      <c r="AI35" s="22">
        <v>17</v>
      </c>
      <c r="AJ35" s="38">
        <f t="shared" si="12"/>
        <v>248.2</v>
      </c>
      <c r="AK35" s="29">
        <v>0</v>
      </c>
      <c r="AL35" s="38">
        <f t="shared" si="13"/>
        <v>0</v>
      </c>
      <c r="AM35" s="35">
        <v>38</v>
      </c>
      <c r="AN35" s="35">
        <f t="shared" si="14"/>
        <v>286.2</v>
      </c>
      <c r="AO35" s="35">
        <f t="shared" si="15"/>
        <v>688.2</v>
      </c>
      <c r="AQ35" s="35">
        <f t="shared" si="7"/>
        <v>688.2</v>
      </c>
      <c r="AR35" s="35">
        <v>565.6</v>
      </c>
      <c r="AS35" s="35">
        <v>308.60000000000002</v>
      </c>
      <c r="AT35" s="39">
        <v>42496</v>
      </c>
      <c r="AU35" s="35">
        <f t="shared" si="1"/>
        <v>874.2</v>
      </c>
      <c r="AV35" s="40">
        <f t="shared" si="2"/>
        <v>186</v>
      </c>
      <c r="AW35" s="41" t="str">
        <f t="shared" si="3"/>
        <v/>
      </c>
      <c r="AX35" s="35">
        <v>14095.45</v>
      </c>
      <c r="AY35" s="35">
        <v>0</v>
      </c>
      <c r="AZ35" s="35">
        <v>0</v>
      </c>
      <c r="BA35" s="35">
        <v>0</v>
      </c>
      <c r="BB35" s="35">
        <v>0</v>
      </c>
      <c r="BC35" s="42">
        <f t="shared" si="4"/>
        <v>14095.45</v>
      </c>
      <c r="BD35" s="35">
        <v>30.6</v>
      </c>
      <c r="BE35" s="35">
        <v>0</v>
      </c>
      <c r="BF35" s="33" t="s">
        <v>87</v>
      </c>
      <c r="BG35" s="33" t="s">
        <v>87</v>
      </c>
      <c r="BH35" s="16" t="s">
        <v>70</v>
      </c>
      <c r="BI35" s="20" t="s">
        <v>342</v>
      </c>
    </row>
    <row r="36" spans="1:61" x14ac:dyDescent="0.2">
      <c r="A36" s="16">
        <v>110</v>
      </c>
      <c r="B36" s="20" t="s">
        <v>343</v>
      </c>
      <c r="C36" s="20" t="s">
        <v>133</v>
      </c>
      <c r="D36" s="18" t="s">
        <v>344</v>
      </c>
      <c r="E36" s="16" t="s">
        <v>345</v>
      </c>
      <c r="F36" s="20" t="s">
        <v>218</v>
      </c>
      <c r="G36" s="20" t="s">
        <v>346</v>
      </c>
      <c r="H36" s="20" t="s">
        <v>219</v>
      </c>
      <c r="I36" s="17" t="s">
        <v>221</v>
      </c>
      <c r="J36" s="20" t="s">
        <v>222</v>
      </c>
      <c r="K36" s="20" t="s">
        <v>164</v>
      </c>
      <c r="L36" s="34">
        <v>42419</v>
      </c>
      <c r="M36" s="22">
        <v>53</v>
      </c>
      <c r="N36" s="22">
        <v>1</v>
      </c>
      <c r="O36" s="22">
        <v>0</v>
      </c>
      <c r="P36" s="22">
        <v>0</v>
      </c>
      <c r="Q36" s="23">
        <v>1</v>
      </c>
      <c r="R36" s="23">
        <f t="shared" si="5"/>
        <v>54</v>
      </c>
      <c r="S36" s="22">
        <v>1</v>
      </c>
      <c r="T36" s="22">
        <v>0</v>
      </c>
      <c r="U36" s="22">
        <v>0</v>
      </c>
      <c r="V36" s="22">
        <v>0</v>
      </c>
      <c r="W36" s="22">
        <v>0</v>
      </c>
      <c r="X36" s="22">
        <v>2</v>
      </c>
      <c r="Y36" s="22">
        <v>3</v>
      </c>
      <c r="Z36" s="24">
        <f t="shared" si="6"/>
        <v>51</v>
      </c>
      <c r="AA36" s="35">
        <f t="shared" si="16"/>
        <v>10</v>
      </c>
      <c r="AB36" s="35">
        <f t="shared" si="8"/>
        <v>744.6</v>
      </c>
      <c r="AC36" s="35">
        <v>0</v>
      </c>
      <c r="AD36" s="36">
        <f t="shared" si="9"/>
        <v>754.6</v>
      </c>
      <c r="AE36" s="22">
        <v>2</v>
      </c>
      <c r="AF36" s="37">
        <f t="shared" si="10"/>
        <v>29.2</v>
      </c>
      <c r="AG36" s="22">
        <v>17</v>
      </c>
      <c r="AH36" s="37">
        <f t="shared" si="11"/>
        <v>248.2</v>
      </c>
      <c r="AI36" s="22">
        <v>31</v>
      </c>
      <c r="AJ36" s="38">
        <f t="shared" si="12"/>
        <v>452.59999999999997</v>
      </c>
      <c r="AK36" s="29">
        <v>0</v>
      </c>
      <c r="AL36" s="38">
        <f t="shared" si="13"/>
        <v>0</v>
      </c>
      <c r="AM36" s="35">
        <v>0</v>
      </c>
      <c r="AN36" s="35">
        <f t="shared" si="14"/>
        <v>730</v>
      </c>
      <c r="AO36" s="35">
        <f t="shared" si="15"/>
        <v>24.600000000000023</v>
      </c>
      <c r="AP36" s="35">
        <v>0</v>
      </c>
      <c r="AQ36" s="35">
        <f t="shared" si="7"/>
        <v>24.600000000000023</v>
      </c>
      <c r="AR36" s="35">
        <v>24.6</v>
      </c>
      <c r="AS36" s="35">
        <v>0</v>
      </c>
      <c r="AT36" s="39"/>
      <c r="AU36" s="35">
        <f t="shared" si="1"/>
        <v>24.6</v>
      </c>
      <c r="AV36" s="40" t="str">
        <f t="shared" si="2"/>
        <v/>
      </c>
      <c r="AW36" s="41">
        <f t="shared" si="3"/>
        <v>2.1316282072803006E-14</v>
      </c>
      <c r="AX36" s="35">
        <v>0</v>
      </c>
      <c r="AY36" s="35">
        <v>0</v>
      </c>
      <c r="AZ36" s="35">
        <v>3000</v>
      </c>
      <c r="BA36" s="35">
        <v>0</v>
      </c>
      <c r="BB36" s="35">
        <v>0</v>
      </c>
      <c r="BC36" s="42">
        <f t="shared" si="4"/>
        <v>3000</v>
      </c>
      <c r="BD36" s="35">
        <v>28</v>
      </c>
      <c r="BE36" s="35">
        <v>0</v>
      </c>
      <c r="BF36" s="33" t="s">
        <v>70</v>
      </c>
      <c r="BG36" s="33" t="s">
        <v>70</v>
      </c>
      <c r="BH36" s="16" t="s">
        <v>87</v>
      </c>
    </row>
    <row r="37" spans="1:61" x14ac:dyDescent="0.2">
      <c r="A37" s="16">
        <v>114</v>
      </c>
      <c r="B37" s="20" t="s">
        <v>347</v>
      </c>
      <c r="C37" s="20" t="s">
        <v>347</v>
      </c>
      <c r="D37" s="18" t="s">
        <v>348</v>
      </c>
      <c r="E37" s="16" t="s">
        <v>349</v>
      </c>
      <c r="F37" s="20" t="s">
        <v>350</v>
      </c>
      <c r="G37" s="20" t="s">
        <v>351</v>
      </c>
      <c r="H37" s="20" t="s">
        <v>352</v>
      </c>
      <c r="I37" s="20" t="s">
        <v>353</v>
      </c>
      <c r="J37" s="20" t="s">
        <v>354</v>
      </c>
      <c r="K37" s="20" t="s">
        <v>122</v>
      </c>
      <c r="L37" s="34">
        <v>42429</v>
      </c>
      <c r="M37" s="22">
        <v>60</v>
      </c>
      <c r="N37" s="22">
        <v>3</v>
      </c>
      <c r="O37" s="22">
        <v>0</v>
      </c>
      <c r="P37" s="22">
        <v>2</v>
      </c>
      <c r="Q37" s="23">
        <v>5</v>
      </c>
      <c r="R37" s="23">
        <f t="shared" si="5"/>
        <v>65</v>
      </c>
      <c r="S37" s="22">
        <v>0</v>
      </c>
      <c r="T37" s="22">
        <v>0</v>
      </c>
      <c r="U37" s="22">
        <v>0</v>
      </c>
      <c r="V37" s="22">
        <v>0</v>
      </c>
      <c r="W37" s="22">
        <v>2</v>
      </c>
      <c r="X37" s="22">
        <v>2</v>
      </c>
      <c r="Y37" s="22">
        <v>4</v>
      </c>
      <c r="Z37" s="24">
        <f t="shared" si="6"/>
        <v>61</v>
      </c>
      <c r="AA37" s="35">
        <f t="shared" si="16"/>
        <v>30</v>
      </c>
      <c r="AB37" s="35">
        <f t="shared" si="8"/>
        <v>890.6</v>
      </c>
      <c r="AC37" s="35">
        <v>0</v>
      </c>
      <c r="AD37" s="36">
        <f t="shared" si="9"/>
        <v>920.6</v>
      </c>
      <c r="AE37" s="22">
        <v>9</v>
      </c>
      <c r="AF37" s="37">
        <f t="shared" si="10"/>
        <v>131.4</v>
      </c>
      <c r="AG37" s="22">
        <v>2</v>
      </c>
      <c r="AH37" s="37">
        <f t="shared" si="11"/>
        <v>29.2</v>
      </c>
      <c r="AI37" s="22">
        <v>5</v>
      </c>
      <c r="AJ37" s="38">
        <f t="shared" si="12"/>
        <v>73</v>
      </c>
      <c r="AK37" s="29">
        <v>1</v>
      </c>
      <c r="AL37" s="38">
        <f t="shared" si="13"/>
        <v>2</v>
      </c>
      <c r="AM37" s="35">
        <v>0</v>
      </c>
      <c r="AN37" s="35">
        <f t="shared" si="14"/>
        <v>235.6</v>
      </c>
      <c r="AO37" s="35">
        <f t="shared" si="15"/>
        <v>685</v>
      </c>
      <c r="AP37" s="35">
        <v>0</v>
      </c>
      <c r="AQ37" s="35">
        <f t="shared" si="7"/>
        <v>685</v>
      </c>
      <c r="AR37" s="35">
        <v>685</v>
      </c>
      <c r="AS37" s="35">
        <v>0</v>
      </c>
      <c r="AT37" s="39"/>
      <c r="AU37" s="35">
        <f t="shared" si="1"/>
        <v>685</v>
      </c>
      <c r="AV37" s="40" t="str">
        <f t="shared" si="2"/>
        <v/>
      </c>
      <c r="AW37" s="41" t="str">
        <f t="shared" si="3"/>
        <v/>
      </c>
      <c r="AX37" s="35">
        <v>637.22</v>
      </c>
      <c r="AY37" s="35">
        <v>0</v>
      </c>
      <c r="AZ37" s="35">
        <v>5000</v>
      </c>
      <c r="BA37" s="35">
        <v>0</v>
      </c>
      <c r="BB37" s="35">
        <v>0</v>
      </c>
      <c r="BC37" s="42">
        <f t="shared" si="4"/>
        <v>5637.22</v>
      </c>
      <c r="BD37" s="35">
        <v>23</v>
      </c>
      <c r="BE37" s="35">
        <v>0</v>
      </c>
      <c r="BF37" s="33" t="s">
        <v>87</v>
      </c>
      <c r="BG37" s="33" t="s">
        <v>87</v>
      </c>
      <c r="BH37" s="16" t="s">
        <v>87</v>
      </c>
      <c r="BI37" s="45"/>
    </row>
    <row r="38" spans="1:61" x14ac:dyDescent="0.2">
      <c r="A38" s="16">
        <v>119</v>
      </c>
      <c r="B38" s="20" t="s">
        <v>355</v>
      </c>
      <c r="C38" s="20" t="s">
        <v>355</v>
      </c>
      <c r="E38" s="16" t="s">
        <v>356</v>
      </c>
      <c r="F38" s="20" t="s">
        <v>357</v>
      </c>
      <c r="G38" s="20" t="s">
        <v>358</v>
      </c>
      <c r="H38" s="20" t="s">
        <v>359</v>
      </c>
      <c r="I38" s="20" t="s">
        <v>360</v>
      </c>
      <c r="J38" s="20" t="s">
        <v>361</v>
      </c>
      <c r="K38" s="20" t="s">
        <v>362</v>
      </c>
      <c r="L38" s="34">
        <v>42430</v>
      </c>
      <c r="M38" s="22">
        <v>26</v>
      </c>
      <c r="N38" s="22">
        <v>2</v>
      </c>
      <c r="O38" s="22">
        <v>0</v>
      </c>
      <c r="P38" s="22">
        <v>0</v>
      </c>
      <c r="Q38" s="23">
        <v>2</v>
      </c>
      <c r="R38" s="23">
        <v>28</v>
      </c>
      <c r="S38" s="22">
        <v>1</v>
      </c>
      <c r="T38" s="22">
        <v>0</v>
      </c>
      <c r="U38" s="22">
        <v>0</v>
      </c>
      <c r="V38" s="22">
        <v>1</v>
      </c>
      <c r="W38" s="22">
        <v>0</v>
      </c>
      <c r="X38" s="22">
        <v>0</v>
      </c>
      <c r="Y38" s="22">
        <v>2</v>
      </c>
      <c r="Z38" s="24">
        <v>26</v>
      </c>
      <c r="AA38" s="35">
        <v>20</v>
      </c>
      <c r="AB38" s="35">
        <f t="shared" si="8"/>
        <v>379.59999999999997</v>
      </c>
      <c r="AC38" s="35">
        <v>0</v>
      </c>
      <c r="AD38" s="36">
        <v>399.6</v>
      </c>
      <c r="AE38" s="22">
        <v>6</v>
      </c>
      <c r="AF38" s="37">
        <f t="shared" si="10"/>
        <v>87.6</v>
      </c>
      <c r="AG38" s="22">
        <v>1</v>
      </c>
      <c r="AH38" s="37">
        <f t="shared" si="11"/>
        <v>14.6</v>
      </c>
      <c r="AI38" s="22">
        <v>2</v>
      </c>
      <c r="AJ38" s="38">
        <f t="shared" si="12"/>
        <v>29.2</v>
      </c>
      <c r="AK38" s="29">
        <v>12</v>
      </c>
      <c r="AL38" s="38">
        <f t="shared" si="13"/>
        <v>24</v>
      </c>
      <c r="AM38" s="35">
        <v>0</v>
      </c>
      <c r="AN38" s="35">
        <f t="shared" si="14"/>
        <v>155.39999999999998</v>
      </c>
      <c r="AO38" s="35">
        <v>244.2</v>
      </c>
      <c r="AP38" s="35">
        <v>0</v>
      </c>
      <c r="AQ38" s="35">
        <v>244.2</v>
      </c>
      <c r="AR38" s="35">
        <v>258.8</v>
      </c>
      <c r="AT38" s="39"/>
      <c r="AU38" s="35">
        <f t="shared" si="1"/>
        <v>258.8</v>
      </c>
      <c r="AV38" s="40">
        <v>14.6</v>
      </c>
      <c r="AW38" s="41" t="str">
        <f t="shared" si="3"/>
        <v/>
      </c>
      <c r="AX38" s="35">
        <v>2215.79</v>
      </c>
      <c r="AY38" s="35">
        <v>0</v>
      </c>
      <c r="AZ38" s="35">
        <v>1000</v>
      </c>
      <c r="BA38" s="35">
        <v>0</v>
      </c>
      <c r="BB38" s="35">
        <v>0</v>
      </c>
      <c r="BC38" s="42">
        <f t="shared" si="4"/>
        <v>3215.79</v>
      </c>
      <c r="BD38" s="35">
        <v>120</v>
      </c>
      <c r="BE38" s="35">
        <v>0</v>
      </c>
      <c r="BF38" s="33" t="s">
        <v>70</v>
      </c>
      <c r="BG38" s="33" t="s">
        <v>70</v>
      </c>
      <c r="BH38" s="16" t="s">
        <v>87</v>
      </c>
      <c r="BI38" s="43"/>
    </row>
    <row r="39" spans="1:61" x14ac:dyDescent="0.2">
      <c r="A39" s="16">
        <v>123</v>
      </c>
      <c r="B39" s="20" t="s">
        <v>363</v>
      </c>
      <c r="C39" s="20" t="s">
        <v>364</v>
      </c>
      <c r="D39" s="18">
        <v>1943</v>
      </c>
      <c r="E39" s="16" t="s">
        <v>365</v>
      </c>
      <c r="F39" s="20" t="s">
        <v>366</v>
      </c>
      <c r="G39" s="20" t="s">
        <v>367</v>
      </c>
      <c r="H39" s="20" t="s">
        <v>246</v>
      </c>
      <c r="I39" s="20" t="s">
        <v>368</v>
      </c>
      <c r="J39" s="20" t="s">
        <v>333</v>
      </c>
      <c r="K39" s="20" t="s">
        <v>334</v>
      </c>
      <c r="L39" s="34">
        <v>42430</v>
      </c>
      <c r="M39" s="22">
        <v>33</v>
      </c>
      <c r="N39" s="22">
        <v>0</v>
      </c>
      <c r="O39" s="22">
        <v>0</v>
      </c>
      <c r="P39" s="22">
        <v>0</v>
      </c>
      <c r="Q39" s="23">
        <v>0</v>
      </c>
      <c r="R39" s="23">
        <f t="shared" si="5"/>
        <v>33</v>
      </c>
      <c r="S39" s="22">
        <v>0</v>
      </c>
      <c r="T39" s="22">
        <v>0</v>
      </c>
      <c r="U39" s="22">
        <v>0</v>
      </c>
      <c r="V39" s="22">
        <v>1</v>
      </c>
      <c r="W39" s="22">
        <v>0</v>
      </c>
      <c r="X39" s="22">
        <v>0</v>
      </c>
      <c r="Y39" s="22">
        <v>1</v>
      </c>
      <c r="Z39" s="24">
        <v>32</v>
      </c>
      <c r="AA39" s="35">
        <f t="shared" si="16"/>
        <v>0</v>
      </c>
      <c r="AB39" s="35">
        <f t="shared" si="8"/>
        <v>467.2</v>
      </c>
      <c r="AC39" s="35">
        <v>0</v>
      </c>
      <c r="AD39" s="36">
        <f t="shared" si="9"/>
        <v>467.2</v>
      </c>
      <c r="AE39" s="22">
        <v>0</v>
      </c>
      <c r="AF39" s="37">
        <f t="shared" si="10"/>
        <v>0</v>
      </c>
      <c r="AG39" s="22">
        <v>2</v>
      </c>
      <c r="AH39" s="37">
        <f t="shared" si="11"/>
        <v>29.2</v>
      </c>
      <c r="AI39" s="22">
        <v>3</v>
      </c>
      <c r="AJ39" s="38">
        <f t="shared" si="12"/>
        <v>43.8</v>
      </c>
      <c r="AK39" s="29">
        <v>0</v>
      </c>
      <c r="AL39" s="38">
        <f t="shared" si="13"/>
        <v>0</v>
      </c>
      <c r="AM39" s="35">
        <v>0</v>
      </c>
      <c r="AN39" s="35">
        <f t="shared" si="14"/>
        <v>73</v>
      </c>
      <c r="AO39" s="35">
        <f t="shared" si="15"/>
        <v>394.2</v>
      </c>
      <c r="AP39" s="35">
        <v>0</v>
      </c>
      <c r="AQ39" s="35">
        <f t="shared" si="7"/>
        <v>394.2</v>
      </c>
      <c r="AR39" s="35">
        <v>394.2</v>
      </c>
      <c r="AS39" s="35">
        <v>0</v>
      </c>
      <c r="AT39" s="39"/>
      <c r="AU39" s="35">
        <f t="shared" si="1"/>
        <v>394.2</v>
      </c>
      <c r="AV39" s="40" t="str">
        <f t="shared" si="2"/>
        <v/>
      </c>
      <c r="AW39" s="41" t="str">
        <f t="shared" si="3"/>
        <v/>
      </c>
      <c r="AX39" s="35">
        <v>1275.73</v>
      </c>
      <c r="AY39" s="35">
        <v>0</v>
      </c>
      <c r="AZ39" s="35">
        <v>100</v>
      </c>
      <c r="BA39" s="35">
        <v>0</v>
      </c>
      <c r="BB39" s="35">
        <v>0</v>
      </c>
      <c r="BC39" s="42">
        <f t="shared" si="4"/>
        <v>1375.73</v>
      </c>
      <c r="BD39" s="35">
        <v>23</v>
      </c>
      <c r="BE39" s="35">
        <v>91.25</v>
      </c>
      <c r="BF39" s="33" t="s">
        <v>70</v>
      </c>
      <c r="BG39" s="33" t="s">
        <v>70</v>
      </c>
      <c r="BH39" s="16" t="s">
        <v>87</v>
      </c>
    </row>
    <row r="40" spans="1:61" x14ac:dyDescent="0.2">
      <c r="A40" s="16">
        <v>129</v>
      </c>
      <c r="B40" s="20" t="s">
        <v>369</v>
      </c>
      <c r="C40" s="20" t="s">
        <v>370</v>
      </c>
      <c r="E40" s="16" t="s">
        <v>371</v>
      </c>
      <c r="F40" s="20" t="s">
        <v>372</v>
      </c>
      <c r="G40" s="20" t="s">
        <v>373</v>
      </c>
      <c r="H40" s="20" t="s">
        <v>374</v>
      </c>
      <c r="I40" s="20" t="s">
        <v>375</v>
      </c>
      <c r="J40" s="20" t="s">
        <v>376</v>
      </c>
      <c r="K40" s="20" t="s">
        <v>377</v>
      </c>
      <c r="L40" s="34">
        <v>42420</v>
      </c>
      <c r="M40" s="22">
        <v>96</v>
      </c>
      <c r="N40" s="22">
        <v>4</v>
      </c>
      <c r="O40" s="22">
        <v>0</v>
      </c>
      <c r="P40" s="22">
        <v>0</v>
      </c>
      <c r="Q40" s="23">
        <v>4</v>
      </c>
      <c r="R40" s="23">
        <v>100</v>
      </c>
      <c r="S40" s="22">
        <v>1</v>
      </c>
      <c r="T40" s="22">
        <v>0</v>
      </c>
      <c r="U40" s="22">
        <v>0</v>
      </c>
      <c r="V40" s="22">
        <v>0</v>
      </c>
      <c r="W40" s="22">
        <v>4</v>
      </c>
      <c r="X40" s="22">
        <v>5</v>
      </c>
      <c r="Y40" s="22">
        <v>10</v>
      </c>
      <c r="Z40" s="24">
        <v>90</v>
      </c>
      <c r="AA40" s="35">
        <v>40</v>
      </c>
      <c r="AB40" s="35">
        <f t="shared" si="8"/>
        <v>1314</v>
      </c>
      <c r="AC40" s="35">
        <v>0</v>
      </c>
      <c r="AD40" s="36">
        <v>1354</v>
      </c>
      <c r="AE40" s="22">
        <v>9</v>
      </c>
      <c r="AF40" s="37">
        <f t="shared" si="10"/>
        <v>131.4</v>
      </c>
      <c r="AG40" s="22">
        <v>7</v>
      </c>
      <c r="AH40" s="37">
        <f t="shared" si="11"/>
        <v>102.2</v>
      </c>
      <c r="AI40" s="22">
        <v>13</v>
      </c>
      <c r="AJ40" s="38">
        <f t="shared" si="12"/>
        <v>189.79999999999998</v>
      </c>
      <c r="AK40" s="29">
        <v>2</v>
      </c>
      <c r="AL40" s="38">
        <f t="shared" si="13"/>
        <v>4</v>
      </c>
      <c r="AM40" s="35">
        <v>138.5</v>
      </c>
      <c r="AN40" s="35">
        <f t="shared" si="14"/>
        <v>565.9</v>
      </c>
      <c r="AO40" s="35">
        <v>788.1</v>
      </c>
      <c r="AP40" s="35">
        <v>0</v>
      </c>
      <c r="AQ40" s="35">
        <v>788.1</v>
      </c>
      <c r="AR40" s="35">
        <v>788.1</v>
      </c>
      <c r="AT40" s="39"/>
      <c r="AU40" s="35">
        <f t="shared" si="1"/>
        <v>788.1</v>
      </c>
      <c r="AV40" s="40"/>
      <c r="AW40" s="41" t="str">
        <f t="shared" si="3"/>
        <v/>
      </c>
      <c r="AX40" s="35">
        <v>6221.77</v>
      </c>
      <c r="AY40" s="35">
        <v>0</v>
      </c>
      <c r="AZ40" s="35">
        <v>0</v>
      </c>
      <c r="BA40" s="35">
        <v>1112</v>
      </c>
      <c r="BB40" s="35">
        <v>0</v>
      </c>
      <c r="BC40" s="42">
        <f t="shared" si="4"/>
        <v>7333.77</v>
      </c>
      <c r="BD40" s="35">
        <v>28</v>
      </c>
      <c r="BE40" s="35">
        <v>53</v>
      </c>
      <c r="BF40" s="33" t="s">
        <v>87</v>
      </c>
      <c r="BG40" s="33" t="s">
        <v>87</v>
      </c>
      <c r="BH40" s="16" t="s">
        <v>87</v>
      </c>
    </row>
    <row r="41" spans="1:61" x14ac:dyDescent="0.2">
      <c r="A41" s="16">
        <v>136</v>
      </c>
      <c r="B41" s="20" t="s">
        <v>378</v>
      </c>
      <c r="C41" s="20" t="s">
        <v>185</v>
      </c>
      <c r="D41" s="18">
        <v>8138</v>
      </c>
      <c r="E41" s="16" t="s">
        <v>379</v>
      </c>
      <c r="F41" s="20" t="s">
        <v>380</v>
      </c>
      <c r="G41" s="20" t="s">
        <v>381</v>
      </c>
      <c r="I41" s="20" t="s">
        <v>382</v>
      </c>
      <c r="J41" s="20" t="s">
        <v>383</v>
      </c>
      <c r="K41" s="20" t="s">
        <v>268</v>
      </c>
      <c r="L41" s="34">
        <v>42490</v>
      </c>
      <c r="M41" s="22">
        <v>25</v>
      </c>
      <c r="N41" s="22">
        <v>0</v>
      </c>
      <c r="O41" s="22">
        <v>0</v>
      </c>
      <c r="P41" s="22">
        <v>0</v>
      </c>
      <c r="Q41" s="23">
        <v>0</v>
      </c>
      <c r="R41" s="23">
        <f t="shared" si="5"/>
        <v>25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4">
        <f t="shared" si="6"/>
        <v>25</v>
      </c>
      <c r="AA41" s="35">
        <f t="shared" si="16"/>
        <v>0</v>
      </c>
      <c r="AB41" s="35">
        <f t="shared" si="8"/>
        <v>365</v>
      </c>
      <c r="AC41" s="35">
        <v>0</v>
      </c>
      <c r="AD41" s="36">
        <f t="shared" si="9"/>
        <v>365</v>
      </c>
      <c r="AE41" s="22">
        <v>2</v>
      </c>
      <c r="AF41" s="37">
        <f t="shared" si="10"/>
        <v>29.2</v>
      </c>
      <c r="AG41" s="22">
        <v>0</v>
      </c>
      <c r="AH41" s="37">
        <f t="shared" si="11"/>
        <v>0</v>
      </c>
      <c r="AI41" s="22">
        <v>1</v>
      </c>
      <c r="AJ41" s="38">
        <f t="shared" si="12"/>
        <v>14.6</v>
      </c>
      <c r="AK41" s="29">
        <v>0</v>
      </c>
      <c r="AL41" s="38">
        <f t="shared" si="13"/>
        <v>0</v>
      </c>
      <c r="AM41" s="35">
        <v>0</v>
      </c>
      <c r="AN41" s="35">
        <f t="shared" si="14"/>
        <v>43.8</v>
      </c>
      <c r="AO41" s="35">
        <f t="shared" si="15"/>
        <v>321.2</v>
      </c>
      <c r="AP41" s="35">
        <v>0</v>
      </c>
      <c r="AQ41" s="35">
        <f t="shared" si="7"/>
        <v>321.2</v>
      </c>
      <c r="AR41" s="35">
        <v>321.2</v>
      </c>
      <c r="AS41" s="35">
        <v>0</v>
      </c>
      <c r="AT41" s="39"/>
      <c r="AU41" s="35">
        <f t="shared" si="1"/>
        <v>321.2</v>
      </c>
      <c r="AV41" s="40" t="str">
        <f t="shared" si="2"/>
        <v/>
      </c>
      <c r="AW41" s="41"/>
      <c r="AX41" s="35">
        <v>600</v>
      </c>
      <c r="AY41" s="35">
        <v>0</v>
      </c>
      <c r="AZ41" s="35">
        <v>0</v>
      </c>
      <c r="BA41" s="35">
        <v>0</v>
      </c>
      <c r="BB41" s="35">
        <v>0</v>
      </c>
      <c r="BC41" s="42">
        <f t="shared" si="4"/>
        <v>600</v>
      </c>
      <c r="BD41" s="35">
        <v>25</v>
      </c>
      <c r="BE41" s="35">
        <v>0</v>
      </c>
      <c r="BF41" s="33" t="s">
        <v>70</v>
      </c>
      <c r="BG41" s="33" t="s">
        <v>70</v>
      </c>
      <c r="BH41" s="16" t="s">
        <v>70</v>
      </c>
    </row>
    <row r="42" spans="1:61" x14ac:dyDescent="0.2">
      <c r="A42" s="16">
        <v>137</v>
      </c>
      <c r="B42" s="20" t="s">
        <v>384</v>
      </c>
      <c r="C42" s="20" t="s">
        <v>384</v>
      </c>
      <c r="D42" s="18">
        <v>8138</v>
      </c>
      <c r="E42" s="16" t="s">
        <v>385</v>
      </c>
      <c r="F42" s="20" t="s">
        <v>386</v>
      </c>
      <c r="G42" s="20" t="s">
        <v>387</v>
      </c>
      <c r="H42" s="20" t="s">
        <v>388</v>
      </c>
      <c r="I42" s="20" t="s">
        <v>389</v>
      </c>
      <c r="J42" s="20" t="s">
        <v>390</v>
      </c>
      <c r="K42" s="47" t="s">
        <v>391</v>
      </c>
      <c r="L42" s="34">
        <v>42422</v>
      </c>
      <c r="M42" s="22">
        <v>42</v>
      </c>
      <c r="N42" s="22">
        <v>6</v>
      </c>
      <c r="O42" s="22">
        <v>0</v>
      </c>
      <c r="P42" s="22">
        <v>0</v>
      </c>
      <c r="Q42" s="23">
        <v>6</v>
      </c>
      <c r="R42" s="23">
        <f t="shared" si="5"/>
        <v>48</v>
      </c>
      <c r="S42" s="22">
        <v>1</v>
      </c>
      <c r="T42" s="22">
        <v>0</v>
      </c>
      <c r="U42" s="22">
        <v>0</v>
      </c>
      <c r="V42" s="22">
        <v>0</v>
      </c>
      <c r="W42" s="22">
        <v>5</v>
      </c>
      <c r="X42" s="22">
        <v>0</v>
      </c>
      <c r="Y42" s="22">
        <v>6</v>
      </c>
      <c r="Z42" s="24">
        <f t="shared" si="6"/>
        <v>42</v>
      </c>
      <c r="AA42" s="35">
        <f t="shared" si="16"/>
        <v>60</v>
      </c>
      <c r="AB42" s="35">
        <f t="shared" si="8"/>
        <v>613.19999999999993</v>
      </c>
      <c r="AC42" s="35">
        <v>10</v>
      </c>
      <c r="AD42" s="36">
        <f t="shared" si="9"/>
        <v>683.19999999999993</v>
      </c>
      <c r="AE42" s="22">
        <v>0</v>
      </c>
      <c r="AF42" s="37">
        <f t="shared" si="10"/>
        <v>0</v>
      </c>
      <c r="AG42" s="22">
        <v>4</v>
      </c>
      <c r="AH42" s="37">
        <f t="shared" si="11"/>
        <v>58.4</v>
      </c>
      <c r="AI42" s="22">
        <v>1</v>
      </c>
      <c r="AJ42" s="38">
        <f t="shared" si="12"/>
        <v>14.6</v>
      </c>
      <c r="AK42" s="29">
        <v>0</v>
      </c>
      <c r="AL42" s="38">
        <f t="shared" si="13"/>
        <v>0</v>
      </c>
      <c r="AM42" s="35">
        <v>0</v>
      </c>
      <c r="AN42" s="35">
        <f t="shared" si="14"/>
        <v>73</v>
      </c>
      <c r="AO42" s="35">
        <f t="shared" si="15"/>
        <v>610.19999999999993</v>
      </c>
      <c r="AP42" s="35">
        <v>0</v>
      </c>
      <c r="AQ42" s="35">
        <f t="shared" si="7"/>
        <v>610.19999999999993</v>
      </c>
      <c r="AR42" s="35">
        <v>610.20000000000005</v>
      </c>
      <c r="AS42" s="35">
        <v>0</v>
      </c>
      <c r="AT42" s="39"/>
      <c r="AU42" s="35">
        <f t="shared" si="1"/>
        <v>610.20000000000005</v>
      </c>
      <c r="AV42" s="40">
        <f t="shared" si="2"/>
        <v>1.1368683772161603E-13</v>
      </c>
      <c r="AW42" s="41" t="str">
        <f t="shared" si="3"/>
        <v/>
      </c>
      <c r="AX42" s="35">
        <v>1587.62</v>
      </c>
      <c r="AY42" s="35">
        <v>25000</v>
      </c>
      <c r="AZ42" s="35">
        <v>2500</v>
      </c>
      <c r="BA42" s="35">
        <v>0</v>
      </c>
      <c r="BB42" s="35">
        <v>0</v>
      </c>
      <c r="BC42" s="42">
        <f t="shared" si="4"/>
        <v>29087.62</v>
      </c>
      <c r="BD42" s="35">
        <v>15</v>
      </c>
      <c r="BE42" s="35">
        <v>0</v>
      </c>
      <c r="BF42" s="33" t="s">
        <v>70</v>
      </c>
      <c r="BG42" s="33" t="s">
        <v>70</v>
      </c>
      <c r="BH42" s="16" t="s">
        <v>87</v>
      </c>
      <c r="BI42" s="43"/>
    </row>
    <row r="43" spans="1:61" x14ac:dyDescent="0.2">
      <c r="A43" s="16">
        <v>146</v>
      </c>
      <c r="B43" s="20" t="s">
        <v>392</v>
      </c>
      <c r="C43" s="20" t="s">
        <v>393</v>
      </c>
      <c r="D43" s="18">
        <v>21667</v>
      </c>
      <c r="E43" s="16" t="s">
        <v>394</v>
      </c>
      <c r="F43" s="20" t="s">
        <v>395</v>
      </c>
      <c r="G43" s="20" t="s">
        <v>396</v>
      </c>
      <c r="H43" s="20" t="s">
        <v>397</v>
      </c>
      <c r="I43" s="20" t="s">
        <v>398</v>
      </c>
      <c r="J43" s="20" t="s">
        <v>399</v>
      </c>
      <c r="K43" s="20" t="s">
        <v>148</v>
      </c>
      <c r="L43" s="34">
        <v>42419</v>
      </c>
      <c r="M43" s="22">
        <v>51</v>
      </c>
      <c r="N43" s="22">
        <v>1</v>
      </c>
      <c r="O43" s="22">
        <v>0</v>
      </c>
      <c r="P43" s="22">
        <v>0</v>
      </c>
      <c r="Q43" s="23">
        <v>1</v>
      </c>
      <c r="R43" s="23">
        <f t="shared" si="5"/>
        <v>52</v>
      </c>
      <c r="S43" s="22">
        <v>0</v>
      </c>
      <c r="T43" s="22">
        <v>0</v>
      </c>
      <c r="U43" s="22">
        <v>0</v>
      </c>
      <c r="V43" s="22">
        <v>0</v>
      </c>
      <c r="W43" s="22">
        <v>1</v>
      </c>
      <c r="X43" s="22">
        <v>1</v>
      </c>
      <c r="Y43" s="22">
        <v>2</v>
      </c>
      <c r="Z43" s="24">
        <f t="shared" si="6"/>
        <v>50</v>
      </c>
      <c r="AA43" s="35">
        <f t="shared" si="16"/>
        <v>10</v>
      </c>
      <c r="AB43" s="35">
        <f t="shared" si="8"/>
        <v>730</v>
      </c>
      <c r="AC43" s="35">
        <v>0</v>
      </c>
      <c r="AD43" s="36">
        <f t="shared" si="9"/>
        <v>740</v>
      </c>
      <c r="AE43" s="22">
        <v>5</v>
      </c>
      <c r="AF43" s="37">
        <f t="shared" si="10"/>
        <v>73</v>
      </c>
      <c r="AG43" s="22">
        <v>1</v>
      </c>
      <c r="AH43" s="37">
        <f t="shared" si="11"/>
        <v>14.6</v>
      </c>
      <c r="AI43" s="22">
        <v>15</v>
      </c>
      <c r="AJ43" s="38">
        <f t="shared" si="12"/>
        <v>219</v>
      </c>
      <c r="AK43" s="29">
        <v>1</v>
      </c>
      <c r="AL43" s="38">
        <f t="shared" si="13"/>
        <v>2</v>
      </c>
      <c r="AM43" s="35">
        <v>23.1</v>
      </c>
      <c r="AN43" s="35">
        <f t="shared" si="14"/>
        <v>331.70000000000005</v>
      </c>
      <c r="AO43" s="35">
        <f t="shared" si="15"/>
        <v>408.29999999999995</v>
      </c>
      <c r="AP43" s="35">
        <v>0</v>
      </c>
      <c r="AQ43" s="35">
        <f t="shared" si="7"/>
        <v>408.29999999999995</v>
      </c>
      <c r="AR43" s="35">
        <v>354.5</v>
      </c>
      <c r="AS43" s="35">
        <v>0</v>
      </c>
      <c r="AT43" s="39"/>
      <c r="AU43" s="35">
        <f t="shared" si="1"/>
        <v>354.5</v>
      </c>
      <c r="AV43" s="40" t="str">
        <f t="shared" si="2"/>
        <v/>
      </c>
      <c r="AW43" s="41">
        <f t="shared" si="3"/>
        <v>53.799999999999955</v>
      </c>
      <c r="AX43" s="35">
        <v>340.3</v>
      </c>
      <c r="AY43" s="35">
        <v>0</v>
      </c>
      <c r="AZ43" s="35">
        <v>13000</v>
      </c>
      <c r="BA43" s="35">
        <v>510</v>
      </c>
      <c r="BB43" s="35">
        <v>250</v>
      </c>
      <c r="BC43" s="42">
        <f t="shared" si="4"/>
        <v>13600.3</v>
      </c>
      <c r="BD43" s="35">
        <v>34</v>
      </c>
      <c r="BE43" s="35">
        <v>0</v>
      </c>
      <c r="BF43" s="33" t="s">
        <v>87</v>
      </c>
      <c r="BG43" s="33" t="s">
        <v>87</v>
      </c>
      <c r="BH43" s="16" t="s">
        <v>87</v>
      </c>
    </row>
    <row r="44" spans="1:61" x14ac:dyDescent="0.2">
      <c r="A44" s="16">
        <v>148</v>
      </c>
      <c r="B44" s="20" t="s">
        <v>400</v>
      </c>
      <c r="C44" s="20" t="s">
        <v>401</v>
      </c>
      <c r="D44" s="18">
        <v>27513</v>
      </c>
      <c r="E44" s="16" t="s">
        <v>402</v>
      </c>
      <c r="F44" s="20" t="s">
        <v>403</v>
      </c>
      <c r="G44" s="20" t="s">
        <v>404</v>
      </c>
      <c r="H44" s="20" t="s">
        <v>405</v>
      </c>
      <c r="I44" s="20" t="s">
        <v>406</v>
      </c>
      <c r="J44" s="20" t="s">
        <v>407</v>
      </c>
      <c r="K44" s="20" t="s">
        <v>362</v>
      </c>
      <c r="L44" s="34">
        <v>42429</v>
      </c>
      <c r="M44" s="22">
        <v>44</v>
      </c>
      <c r="N44" s="22">
        <v>0</v>
      </c>
      <c r="O44" s="22">
        <v>0</v>
      </c>
      <c r="P44" s="22">
        <v>1</v>
      </c>
      <c r="Q44" s="23">
        <v>1</v>
      </c>
      <c r="R44" s="23">
        <v>45</v>
      </c>
      <c r="S44" s="22">
        <v>0</v>
      </c>
      <c r="T44" s="22">
        <v>0</v>
      </c>
      <c r="U44" s="22">
        <v>0</v>
      </c>
      <c r="V44" s="22">
        <v>0</v>
      </c>
      <c r="W44" s="22">
        <v>1</v>
      </c>
      <c r="X44" s="22">
        <v>0</v>
      </c>
      <c r="Y44" s="22">
        <v>1</v>
      </c>
      <c r="Z44" s="24">
        <v>44</v>
      </c>
      <c r="AA44" s="35">
        <v>0</v>
      </c>
      <c r="AB44" s="35">
        <f t="shared" si="8"/>
        <v>642.4</v>
      </c>
      <c r="AC44" s="35">
        <v>0</v>
      </c>
      <c r="AD44" s="36">
        <v>642.4</v>
      </c>
      <c r="AE44" s="22">
        <v>2</v>
      </c>
      <c r="AF44" s="37">
        <f t="shared" si="10"/>
        <v>29.2</v>
      </c>
      <c r="AG44" s="22">
        <v>0</v>
      </c>
      <c r="AH44" s="37">
        <f t="shared" si="11"/>
        <v>0</v>
      </c>
      <c r="AI44" s="22">
        <v>15</v>
      </c>
      <c r="AJ44" s="38">
        <f t="shared" si="12"/>
        <v>219</v>
      </c>
      <c r="AK44" s="29">
        <v>1</v>
      </c>
      <c r="AL44" s="38">
        <f t="shared" si="13"/>
        <v>2</v>
      </c>
      <c r="AM44" s="35">
        <v>4.4000000000000004</v>
      </c>
      <c r="AN44" s="35">
        <f t="shared" si="14"/>
        <v>254.6</v>
      </c>
      <c r="AO44" s="35">
        <v>387.8</v>
      </c>
      <c r="AP44" s="35">
        <v>0</v>
      </c>
      <c r="AQ44" s="35">
        <v>387.8</v>
      </c>
      <c r="AR44" s="35">
        <v>387.8</v>
      </c>
      <c r="AT44" s="39"/>
      <c r="AU44" s="35">
        <f t="shared" si="1"/>
        <v>387.8</v>
      </c>
      <c r="AV44" s="40"/>
      <c r="AW44" s="41" t="str">
        <f t="shared" si="3"/>
        <v/>
      </c>
      <c r="AX44" s="35">
        <v>335.26</v>
      </c>
      <c r="AY44" s="35">
        <v>0</v>
      </c>
      <c r="AZ44" s="35">
        <v>0</v>
      </c>
      <c r="BA44" s="35">
        <v>0</v>
      </c>
      <c r="BB44" s="35">
        <v>0</v>
      </c>
      <c r="BC44" s="42">
        <f t="shared" si="4"/>
        <v>335.26</v>
      </c>
      <c r="BD44" s="35">
        <v>36</v>
      </c>
      <c r="BE44" s="35">
        <v>0</v>
      </c>
      <c r="BF44" s="33" t="s">
        <v>70</v>
      </c>
      <c r="BG44" s="33" t="s">
        <v>70</v>
      </c>
      <c r="BH44" s="16" t="s">
        <v>87</v>
      </c>
    </row>
    <row r="45" spans="1:61" x14ac:dyDescent="0.2">
      <c r="A45" s="16">
        <v>284</v>
      </c>
      <c r="B45" s="20" t="s">
        <v>408</v>
      </c>
      <c r="C45" s="20" t="s">
        <v>185</v>
      </c>
      <c r="E45" s="16" t="s">
        <v>409</v>
      </c>
      <c r="F45" s="20" t="s">
        <v>410</v>
      </c>
      <c r="G45" s="20" t="s">
        <v>411</v>
      </c>
      <c r="H45" s="20" t="s">
        <v>412</v>
      </c>
      <c r="I45" s="20" t="s">
        <v>413</v>
      </c>
      <c r="J45" s="20" t="s">
        <v>414</v>
      </c>
      <c r="K45" s="20" t="s">
        <v>192</v>
      </c>
      <c r="L45" s="34">
        <v>42426</v>
      </c>
      <c r="M45" s="22">
        <v>61</v>
      </c>
      <c r="N45" s="22">
        <v>1</v>
      </c>
      <c r="O45" s="22">
        <v>0</v>
      </c>
      <c r="P45" s="22">
        <v>0</v>
      </c>
      <c r="Q45" s="23">
        <v>1</v>
      </c>
      <c r="R45" s="23">
        <f t="shared" si="5"/>
        <v>62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2</v>
      </c>
      <c r="Y45" s="22">
        <v>2</v>
      </c>
      <c r="Z45" s="24">
        <f t="shared" si="6"/>
        <v>60</v>
      </c>
      <c r="AA45" s="35">
        <f t="shared" si="16"/>
        <v>10</v>
      </c>
      <c r="AB45" s="35">
        <f t="shared" si="8"/>
        <v>876</v>
      </c>
      <c r="AC45" s="35">
        <v>0</v>
      </c>
      <c r="AD45" s="36">
        <f t="shared" si="9"/>
        <v>886</v>
      </c>
      <c r="AE45" s="22">
        <v>3</v>
      </c>
      <c r="AF45" s="37">
        <f t="shared" si="10"/>
        <v>43.8</v>
      </c>
      <c r="AG45" s="22">
        <v>6</v>
      </c>
      <c r="AH45" s="37">
        <f t="shared" si="11"/>
        <v>87.6</v>
      </c>
      <c r="AI45" s="22">
        <v>3</v>
      </c>
      <c r="AJ45" s="38">
        <f t="shared" si="12"/>
        <v>43.8</v>
      </c>
      <c r="AK45" s="29">
        <v>1</v>
      </c>
      <c r="AL45" s="38">
        <f t="shared" si="13"/>
        <v>2</v>
      </c>
      <c r="AM45" s="35">
        <v>1</v>
      </c>
      <c r="AN45" s="35">
        <f t="shared" si="14"/>
        <v>178.2</v>
      </c>
      <c r="AO45" s="35">
        <f t="shared" si="15"/>
        <v>707.8</v>
      </c>
      <c r="AP45" s="35">
        <v>0</v>
      </c>
      <c r="AQ45" s="35">
        <f>SUM(AO45:AP45)</f>
        <v>707.8</v>
      </c>
      <c r="AR45" s="35">
        <v>707.8</v>
      </c>
      <c r="AS45" s="35">
        <v>0</v>
      </c>
      <c r="AT45" s="39"/>
      <c r="AU45" s="35">
        <f t="shared" si="1"/>
        <v>707.8</v>
      </c>
      <c r="AV45" s="40" t="str">
        <f t="shared" si="2"/>
        <v/>
      </c>
      <c r="AW45" s="41" t="str">
        <f t="shared" si="3"/>
        <v/>
      </c>
      <c r="AX45" s="35">
        <v>5355.83</v>
      </c>
      <c r="AY45" s="35">
        <v>0</v>
      </c>
      <c r="AZ45" s="35">
        <v>0</v>
      </c>
      <c r="BA45" s="35">
        <v>0</v>
      </c>
      <c r="BB45" s="35">
        <v>0</v>
      </c>
      <c r="BC45" s="42">
        <f t="shared" si="4"/>
        <v>5355.83</v>
      </c>
      <c r="BD45" s="35">
        <v>56</v>
      </c>
      <c r="BE45" s="35">
        <v>32.85</v>
      </c>
      <c r="BF45" s="33" t="s">
        <v>70</v>
      </c>
      <c r="BG45" s="33" t="s">
        <v>70</v>
      </c>
      <c r="BH45" s="16" t="s">
        <v>87</v>
      </c>
    </row>
    <row r="46" spans="1:61" x14ac:dyDescent="0.2">
      <c r="A46" s="48" t="s">
        <v>415</v>
      </c>
      <c r="C46" s="49"/>
      <c r="D46" s="50"/>
      <c r="E46" s="51"/>
      <c r="J46" s="52"/>
      <c r="K46" s="52"/>
      <c r="L46" s="53"/>
      <c r="M46" s="54">
        <f t="shared" ref="M46:AG46" si="17">SUM(M2:M45)</f>
        <v>2951</v>
      </c>
      <c r="N46" s="54">
        <f t="shared" si="17"/>
        <v>92</v>
      </c>
      <c r="O46" s="54">
        <f t="shared" si="17"/>
        <v>4</v>
      </c>
      <c r="P46" s="54">
        <f t="shared" si="17"/>
        <v>28</v>
      </c>
      <c r="Q46" s="54">
        <f t="shared" si="17"/>
        <v>124</v>
      </c>
      <c r="R46" s="54">
        <f t="shared" si="17"/>
        <v>3075</v>
      </c>
      <c r="S46" s="54">
        <f t="shared" si="17"/>
        <v>27</v>
      </c>
      <c r="T46" s="54">
        <f t="shared" si="17"/>
        <v>0</v>
      </c>
      <c r="U46" s="54">
        <f t="shared" si="17"/>
        <v>0</v>
      </c>
      <c r="V46" s="54">
        <f t="shared" si="17"/>
        <v>6</v>
      </c>
      <c r="W46" s="54">
        <f t="shared" si="17"/>
        <v>103</v>
      </c>
      <c r="X46" s="54">
        <f t="shared" si="17"/>
        <v>122</v>
      </c>
      <c r="Y46" s="54">
        <f t="shared" si="17"/>
        <v>258</v>
      </c>
      <c r="Z46" s="55">
        <f t="shared" si="17"/>
        <v>2817</v>
      </c>
      <c r="AA46" s="56">
        <f t="shared" si="17"/>
        <v>920</v>
      </c>
      <c r="AB46" s="56">
        <f t="shared" si="17"/>
        <v>41128.199999999997</v>
      </c>
      <c r="AC46" s="56">
        <f t="shared" si="17"/>
        <v>316.89999999999998</v>
      </c>
      <c r="AD46" s="56">
        <f t="shared" si="17"/>
        <v>42365.099999999991</v>
      </c>
      <c r="AE46" s="54">
        <f t="shared" si="17"/>
        <v>117</v>
      </c>
      <c r="AF46" s="57">
        <f t="shared" si="17"/>
        <v>1708.2000000000003</v>
      </c>
      <c r="AG46" s="54">
        <f t="shared" si="17"/>
        <v>377</v>
      </c>
      <c r="AH46" s="58">
        <f>SUM(AH2:AH45)</f>
        <v>5504.2</v>
      </c>
      <c r="AI46" s="54">
        <f t="shared" ref="AI46:AS46" si="18">SUM(AI2:AI45)</f>
        <v>377</v>
      </c>
      <c r="AJ46" s="56">
        <f t="shared" si="18"/>
        <v>5504.2000000000016</v>
      </c>
      <c r="AK46" s="29">
        <f t="shared" si="18"/>
        <v>41</v>
      </c>
      <c r="AL46" s="56">
        <f t="shared" si="18"/>
        <v>82</v>
      </c>
      <c r="AM46" s="56">
        <f t="shared" si="18"/>
        <v>326.5</v>
      </c>
      <c r="AN46" s="56">
        <f t="shared" si="18"/>
        <v>13125.100000000004</v>
      </c>
      <c r="AO46" s="56">
        <f t="shared" si="18"/>
        <v>29240</v>
      </c>
      <c r="AP46" s="56">
        <f t="shared" si="18"/>
        <v>250</v>
      </c>
      <c r="AQ46" s="56">
        <f t="shared" si="18"/>
        <v>29490</v>
      </c>
      <c r="AR46" s="56">
        <f t="shared" si="18"/>
        <v>27490.199999999993</v>
      </c>
      <c r="AS46" s="56">
        <f t="shared" si="18"/>
        <v>369.20000000000005</v>
      </c>
      <c r="AT46" s="59"/>
      <c r="AU46" s="56">
        <f t="shared" ref="AU46:BE46" si="19">SUM(AU2:AU45)</f>
        <v>27859.399999999998</v>
      </c>
      <c r="AV46" s="60">
        <f t="shared" si="19"/>
        <v>307.30000000000058</v>
      </c>
      <c r="AW46" s="61">
        <f t="shared" si="19"/>
        <v>1937.8999999999996</v>
      </c>
      <c r="AX46" s="56">
        <f t="shared" si="19"/>
        <v>82457.210000000006</v>
      </c>
      <c r="AY46" s="56">
        <f t="shared" si="19"/>
        <v>468688.68000000005</v>
      </c>
      <c r="AZ46" s="56">
        <f t="shared" si="19"/>
        <v>50392.240000000005</v>
      </c>
      <c r="BA46" s="56">
        <f t="shared" si="19"/>
        <v>5027</v>
      </c>
      <c r="BB46" s="56">
        <f t="shared" si="19"/>
        <v>11183.33</v>
      </c>
      <c r="BC46" s="56">
        <f t="shared" si="19"/>
        <v>595381.79999999993</v>
      </c>
      <c r="BD46" s="56">
        <f t="shared" si="19"/>
        <v>1100.8499999999999</v>
      </c>
      <c r="BE46" s="56">
        <f t="shared" si="19"/>
        <v>2514</v>
      </c>
      <c r="BF46" s="62"/>
      <c r="BG46" s="62"/>
      <c r="BH46" s="16" t="s">
        <v>416</v>
      </c>
    </row>
    <row r="47" spans="1:61" x14ac:dyDescent="0.2">
      <c r="H47" s="52"/>
    </row>
    <row r="49" spans="2:9" x14ac:dyDescent="0.2">
      <c r="I49" s="52"/>
    </row>
    <row r="53" spans="2:9" x14ac:dyDescent="0.2">
      <c r="B53" s="43"/>
    </row>
  </sheetData>
  <autoFilter ref="A1:BI46"/>
  <printOptions horizontalCentered="1" gridLines="1"/>
  <pageMargins left="0.5" right="0.5" top="0.5" bottom="0.5" header="0.5" footer="0"/>
  <pageSetup fitToWidth="17" fitToHeight="2" orientation="landscape" r:id="rId1"/>
  <headerFooter alignWithMargins="0">
    <oddHeader xml:space="preserve">&amp;C
&amp;R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Chapter 15</vt:lpstr>
      <vt:lpstr>'Chapter 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Sample</dc:creator>
  <cp:lastModifiedBy>Kevin Sample</cp:lastModifiedBy>
  <cp:lastPrinted>2016-12-30T21:38:45Z</cp:lastPrinted>
  <dcterms:created xsi:type="dcterms:W3CDTF">2016-12-30T21:23:23Z</dcterms:created>
  <dcterms:modified xsi:type="dcterms:W3CDTF">2016-12-30T21:38:51Z</dcterms:modified>
</cp:coreProperties>
</file>